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RD\2-วัน\0-ปีงบประมาณ 2565\5 ส 2565\"/>
    </mc:Choice>
  </mc:AlternateContent>
  <bookViews>
    <workbookView xWindow="0" yWindow="0" windowWidth="28800" windowHeight="12375" tabRatio="954"/>
  </bookViews>
  <sheets>
    <sheet name="แบบประเมินหน่วยงาน" sheetId="1" r:id="rId1"/>
    <sheet name="ห้องอาจารย์ 1" sheetId="2" r:id="rId2"/>
    <sheet name="ห้องอาจารย์ 2" sheetId="3" r:id="rId3"/>
    <sheet name="ห้องอาจารย์ 3" sheetId="4" r:id="rId4"/>
    <sheet name="ห้องอาจารย์ 4" sheetId="5" r:id="rId5"/>
    <sheet name="ห้องอาจารย์ 5" sheetId="6" r:id="rId6"/>
    <sheet name="คณบดี" sheetId="7" r:id="rId7"/>
    <sheet name="ประเมิน-โครงการมหาลัยฯสีเขียว" sheetId="14" r:id="rId8"/>
    <sheet name="ประเมิน-ส่วนบริการกลาง" sheetId="8" r:id="rId9"/>
    <sheet name="ประเมิน-ส่วนอาคารสถานที่" sheetId="9" r:id="rId10"/>
    <sheet name="ประเมิน-ศูนย์เทคโนโลยีดิจิทัล" sheetId="11" r:id="rId11"/>
    <sheet name="Sheet1" sheetId="15" r:id="rId12"/>
  </sheets>
  <calcPr calcId="152511"/>
</workbook>
</file>

<file path=xl/calcChain.xml><?xml version="1.0" encoding="utf-8"?>
<calcChain xmlns="http://schemas.openxmlformats.org/spreadsheetml/2006/main">
  <c r="M7" i="9" l="1"/>
  <c r="N7" i="11"/>
  <c r="K7" i="11"/>
  <c r="M7" i="11" s="1"/>
  <c r="K9" i="9"/>
  <c r="M9" i="9" s="1"/>
  <c r="K9" i="8"/>
  <c r="N9" i="8" s="1"/>
  <c r="K7" i="9"/>
  <c r="N7" i="9" s="1"/>
  <c r="J7" i="2"/>
  <c r="L7" i="2" s="1"/>
  <c r="Q9" i="1"/>
  <c r="Q5" i="1"/>
  <c r="R5" i="1"/>
  <c r="O10" i="1"/>
  <c r="Q10" i="1" s="1"/>
  <c r="O9" i="1"/>
  <c r="R9" i="1" s="1"/>
  <c r="O8" i="1"/>
  <c r="Q8" i="1" s="1"/>
  <c r="O7" i="1"/>
  <c r="R7" i="1" s="1"/>
  <c r="O6" i="1"/>
  <c r="Q6" i="1" s="1"/>
  <c r="O5" i="1"/>
  <c r="Q7" i="1" l="1"/>
  <c r="N9" i="9"/>
  <c r="M9" i="8"/>
  <c r="R8" i="1"/>
  <c r="M7" i="2"/>
  <c r="R6" i="1"/>
  <c r="R10" i="1"/>
  <c r="J7" i="6"/>
  <c r="J7" i="7"/>
  <c r="L7" i="7" s="1"/>
  <c r="M7" i="6"/>
  <c r="L7" i="6"/>
  <c r="J7" i="5"/>
  <c r="M7" i="5"/>
  <c r="L7" i="5"/>
  <c r="L7" i="4"/>
  <c r="J7" i="4"/>
  <c r="M7" i="4" s="1"/>
  <c r="J7" i="3"/>
  <c r="M7" i="3" s="1"/>
  <c r="L7" i="3" l="1"/>
  <c r="M7" i="7"/>
  <c r="O21" i="1"/>
  <c r="O20" i="1"/>
  <c r="Q20" i="1" s="1"/>
  <c r="O19" i="1"/>
  <c r="O18" i="1"/>
  <c r="O17" i="1"/>
  <c r="Q17" i="1" s="1"/>
  <c r="O16" i="1"/>
  <c r="Q16" i="1" s="1"/>
  <c r="O15" i="1"/>
  <c r="O14" i="1"/>
  <c r="O13" i="1"/>
  <c r="O12" i="1"/>
  <c r="O11" i="1"/>
  <c r="R15" i="1" l="1"/>
  <c r="Q15" i="1"/>
  <c r="R19" i="1"/>
  <c r="Q19" i="1"/>
  <c r="R12" i="1"/>
  <c r="Q12" i="1"/>
  <c r="R21" i="1"/>
  <c r="Q21" i="1"/>
  <c r="R11" i="1"/>
  <c r="Q11" i="1"/>
  <c r="R13" i="1"/>
  <c r="Q13" i="1"/>
  <c r="R14" i="1"/>
  <c r="Q14" i="1"/>
  <c r="R18" i="1"/>
  <c r="Q18" i="1"/>
  <c r="R20" i="1"/>
  <c r="R17" i="1"/>
  <c r="R16" i="1"/>
  <c r="O22" i="1" l="1"/>
  <c r="O24" i="1" s="1"/>
  <c r="K8" i="9"/>
  <c r="K10" i="8"/>
  <c r="K6" i="8"/>
  <c r="K5" i="8"/>
  <c r="K5" i="14"/>
  <c r="N5" i="14" s="1"/>
  <c r="M6" i="8" l="1"/>
  <c r="N6" i="8"/>
  <c r="M10" i="8"/>
  <c r="N10" i="8"/>
  <c r="M8" i="9"/>
  <c r="N8" i="9"/>
  <c r="N5" i="8"/>
  <c r="M5" i="8"/>
  <c r="O25" i="1"/>
  <c r="D28" i="1"/>
  <c r="D29" i="1" s="1"/>
  <c r="M5" i="14"/>
  <c r="K11" i="14" s="1"/>
  <c r="K13" i="14" s="1"/>
  <c r="K14" i="14" s="1"/>
  <c r="J8" i="7"/>
  <c r="J8" i="6"/>
  <c r="J8" i="5"/>
  <c r="J8" i="4"/>
  <c r="J8" i="3"/>
  <c r="J8" i="2"/>
  <c r="M8" i="2" s="1"/>
  <c r="L8" i="2" l="1"/>
  <c r="M8" i="3"/>
  <c r="L8" i="3"/>
  <c r="M8" i="7"/>
  <c r="L8" i="7"/>
  <c r="M8" i="4"/>
  <c r="L8" i="4"/>
  <c r="L8" i="5"/>
  <c r="M8" i="5"/>
  <c r="M8" i="6"/>
  <c r="L8" i="6"/>
  <c r="K10" i="9"/>
  <c r="M10" i="9" s="1"/>
  <c r="K6" i="9"/>
  <c r="M6" i="9" s="1"/>
  <c r="K11" i="8"/>
  <c r="K13" i="8" s="1"/>
  <c r="K11" i="11" l="1"/>
  <c r="K13" i="11" s="1"/>
  <c r="K14" i="11" s="1"/>
  <c r="K11" i="9"/>
  <c r="K13" i="9" s="1"/>
  <c r="K14" i="9" s="1"/>
  <c r="J12" i="7"/>
  <c r="J11" i="7"/>
  <c r="J10" i="7"/>
  <c r="J9" i="7"/>
  <c r="J6" i="7"/>
  <c r="J12" i="6"/>
  <c r="J11" i="6"/>
  <c r="J10" i="6"/>
  <c r="J9" i="6"/>
  <c r="J6" i="6"/>
  <c r="J12" i="5"/>
  <c r="J11" i="5"/>
  <c r="J10" i="5"/>
  <c r="J9" i="5"/>
  <c r="J6" i="5"/>
  <c r="J12" i="4"/>
  <c r="J11" i="4"/>
  <c r="J10" i="4"/>
  <c r="J9" i="4"/>
  <c r="J6" i="4"/>
  <c r="J12" i="3"/>
  <c r="J11" i="3"/>
  <c r="J10" i="3"/>
  <c r="J9" i="3"/>
  <c r="J6" i="3"/>
  <c r="M6" i="6" l="1"/>
  <c r="L6" i="6"/>
  <c r="M9" i="3"/>
  <c r="L9" i="3"/>
  <c r="M9" i="5"/>
  <c r="L9" i="5"/>
  <c r="J13" i="5" s="1"/>
  <c r="J15" i="5" s="1"/>
  <c r="J16" i="5" s="1"/>
  <c r="M10" i="3"/>
  <c r="L10" i="3"/>
  <c r="M12" i="4"/>
  <c r="L12" i="4"/>
  <c r="M10" i="5"/>
  <c r="L10" i="5"/>
  <c r="M12" i="6"/>
  <c r="L12" i="6"/>
  <c r="M10" i="7"/>
  <c r="L10" i="7"/>
  <c r="M11" i="4"/>
  <c r="L11" i="4"/>
  <c r="M11" i="6"/>
  <c r="L11" i="6"/>
  <c r="M6" i="3"/>
  <c r="L6" i="3"/>
  <c r="M11" i="3"/>
  <c r="L11" i="3"/>
  <c r="M9" i="4"/>
  <c r="L9" i="4"/>
  <c r="M6" i="5"/>
  <c r="L6" i="5"/>
  <c r="M11" i="5"/>
  <c r="L11" i="5"/>
  <c r="M9" i="6"/>
  <c r="L9" i="6"/>
  <c r="M6" i="7"/>
  <c r="L6" i="7"/>
  <c r="M11" i="7"/>
  <c r="L11" i="7"/>
  <c r="M6" i="4"/>
  <c r="L6" i="4"/>
  <c r="M9" i="7"/>
  <c r="L9" i="7"/>
  <c r="M12" i="3"/>
  <c r="L12" i="3"/>
  <c r="M10" i="4"/>
  <c r="L10" i="4"/>
  <c r="J13" i="4" s="1"/>
  <c r="J15" i="4" s="1"/>
  <c r="J16" i="4" s="1"/>
  <c r="M12" i="5"/>
  <c r="L12" i="5"/>
  <c r="L10" i="6"/>
  <c r="M10" i="6"/>
  <c r="J13" i="7"/>
  <c r="J15" i="7" s="1"/>
  <c r="J16" i="7" s="1"/>
  <c r="M12" i="7"/>
  <c r="L12" i="7"/>
  <c r="K14" i="8"/>
  <c r="J12" i="2"/>
  <c r="J11" i="2"/>
  <c r="J10" i="2"/>
  <c r="J9" i="2"/>
  <c r="J6" i="2"/>
  <c r="J13" i="6" l="1"/>
  <c r="J15" i="6" s="1"/>
  <c r="J16" i="6" s="1"/>
  <c r="J13" i="3"/>
  <c r="J15" i="3"/>
  <c r="J16" i="3" s="1"/>
  <c r="M11" i="2"/>
  <c r="L11" i="2"/>
  <c r="M12" i="2"/>
  <c r="L12" i="2"/>
  <c r="M9" i="2"/>
  <c r="L9" i="2"/>
  <c r="M6" i="2"/>
  <c r="L6" i="2"/>
  <c r="M10" i="2"/>
  <c r="L10" i="2"/>
  <c r="J13" i="2" l="1"/>
  <c r="J15" i="2" s="1"/>
  <c r="D30" i="1" s="1"/>
  <c r="D31" i="1" s="1"/>
  <c r="D32" i="1" s="1"/>
  <c r="D33" i="1" s="1"/>
  <c r="J16" i="2" l="1"/>
</calcChain>
</file>

<file path=xl/sharedStrings.xml><?xml version="1.0" encoding="utf-8"?>
<sst xmlns="http://schemas.openxmlformats.org/spreadsheetml/2006/main" count="241" uniqueCount="60">
  <si>
    <t>ที่</t>
  </si>
  <si>
    <t>มาตรฐาน</t>
  </si>
  <si>
    <t>คะแนนมี 3 ระดับได้แก่ 1 คะแนน 0.5 คะแนน 0 คะแนน</t>
  </si>
  <si>
    <t>รวมจำนวนมาตรฐานที่ปฏิบัติได้</t>
  </si>
  <si>
    <t>จำนวน NA ในแต่ละมาตรฐาน</t>
  </si>
  <si>
    <t xml:space="preserve"> คะแนนมี 3 ระดับได้แก่ 1 คะแนน 0.5 คะแนน 0 คะแนน</t>
  </si>
  <si>
    <t>คะแนน</t>
  </si>
  <si>
    <t>จำนวนข้อ NA ในแต่ละมาตรฐาน</t>
  </si>
  <si>
    <t>ป้ายชื่อ</t>
  </si>
  <si>
    <t>บอร์ด 5ส ประจำหน่วยงาน</t>
  </si>
  <si>
    <t>โต๊ะทำงาน</t>
  </si>
  <si>
    <t>การจัดเก็บเอกสาร</t>
  </si>
  <si>
    <t>ป้ายบ่งชี้</t>
  </si>
  <si>
    <t>คอมพิวเตอร์ตั้งโต๊ะ</t>
  </si>
  <si>
    <t>โทรศัพท์</t>
  </si>
  <si>
    <t xml:space="preserve">โต๊ะทำงานและเคาน์เตอร์ </t>
  </si>
  <si>
    <t>เครื่องปรับอากาศ</t>
  </si>
  <si>
    <t>ถังขยะ</t>
  </si>
  <si>
    <t>ตู้เก็บเอกสาร</t>
  </si>
  <si>
    <t>แฟ้มเอกสาร</t>
  </si>
  <si>
    <t>รวมคะแนน</t>
  </si>
  <si>
    <t>อุปกรณ์สำนักงาน (โทรศัพท์/โทรสาร/พรินเตอร์/เครื่องถ่ายเอกสาร)</t>
  </si>
  <si>
    <t>จำนวนมาตรฐาน</t>
  </si>
  <si>
    <t>คะแนนเฉลี่ย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</si>
  <si>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</si>
  <si>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</si>
  <si>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</si>
  <si>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</si>
  <si>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</si>
  <si>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</si>
  <si>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</si>
  <si>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</si>
  <si>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</si>
  <si>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</si>
  <si>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</si>
  <si>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สรุปผลคะแนนหน่วยงาน</t>
  </si>
  <si>
    <t xml:space="preserve"> (1) คะแนนเฉลี่ยรวมสำนักงาน</t>
  </si>
  <si>
    <t xml:space="preserve">     คิดเป็น 70%(3.5 คะแนน)</t>
  </si>
  <si>
    <t xml:space="preserve"> (2) คะแนนเฉลี่ยรวม ห้องคณาจารย์ </t>
  </si>
  <si>
    <t xml:space="preserve">     คิดเป็น 30%(1.5 คะแนน)</t>
  </si>
  <si>
    <t xml:space="preserve">  คะแนนรวม 5 แนนคิดเป็น 100%</t>
  </si>
  <si>
    <t>รายงานผลการเกิดอุบัติเหตุ /เวลา</t>
  </si>
  <si>
    <t>จำนวนครั้ง</t>
  </si>
  <si>
    <t>วันที่ตรวจประเมิน ...…วันที่………….เดือน…………………………...พ.ศ.………………..</t>
  </si>
  <si>
    <t>ห้องทำงานอาจารย์ : …………………………………………….</t>
  </si>
  <si>
    <t>สำนักวิชา: …………………………………….</t>
  </si>
  <si>
    <t>วันที่ตรวจประเมิน วันที่............. เดือน.......................... พ.ศ. .............</t>
  </si>
  <si>
    <t>บริเวณพื้นที่รอบโดยอาคาร</t>
  </si>
  <si>
    <t>รวมจำนวนมาตรฐาน
ที่ปฏิบัติได้</t>
  </si>
  <si>
    <t>ห้องทำงานคณบดี : …………………………………………….</t>
  </si>
  <si>
    <t>ตู้/พื้นที่/ห้องจัดเก็บอุปกรณ์ทำความสะอาด</t>
  </si>
  <si>
    <t>ห้องควบคุมระบบ เครื่องปรับอากาศ และระบบเครือข่าย</t>
  </si>
  <si>
    <t>ห้องสุขา</t>
  </si>
  <si>
    <t xml:space="preserve">ส่วนบริการกลาง ชื่อหน่วยงาน : ................................... </t>
  </si>
  <si>
    <t xml:space="preserve"> ส่วนอาคารสถานที่ ชื่อหน่วยงาน : ………………………………………….</t>
  </si>
  <si>
    <t>ศูนย์เทคโนโลยีดิจิทัล ชื่อหน่วยงาน : ………………………………………….</t>
  </si>
  <si>
    <t>โครงการมหาวิทยาลัยสีเขียว ชื่อหน่วยงาน : ………………………………………….</t>
  </si>
  <si>
    <t>ชื่อหน่วยงาน : สถาบันวิจัยและนวัตกรรม</t>
  </si>
  <si>
    <t>วันที่ตรวจประเมิน ...…วันที่  28  เดือน ธันวาคม พ.ศ 2564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</si>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</sst>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_-* #,##0.00_-;\-* #,##0.00_-;_-* &quot;-&quot;??_-;_-@"/>
  </numFmts>
  <fonts count="30" x14ac:knownFonts="1">
    <font>
      <sz val="11"/>
      <color rgb="FF000000"/>
      <name val="Tahoma"/>
    </font>
    <font>
      <b/>
      <sz val="18"/>
      <color rgb="FF000000"/>
      <name val="TH SarabunPSK"/>
      <family val="2"/>
    </font>
    <font>
      <sz val="11"/>
      <name val="Tahoma"/>
      <family val="2"/>
    </font>
    <font>
      <sz val="18"/>
      <color rgb="FF000000"/>
      <name val="TH SarabunPSK"/>
      <family val="2"/>
    </font>
    <font>
      <b/>
      <sz val="22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sz val="16"/>
      <color rgb="FFFF0000"/>
      <name val="TH SarabunPSK"/>
      <family val="2"/>
    </font>
    <font>
      <sz val="22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000000"/>
      <name val="TH SarabunPSK"/>
      <family val="2"/>
    </font>
    <font>
      <sz val="20"/>
      <color rgb="FF000000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22"/>
      <color rgb="FFC00000"/>
      <name val="TH SarabunPSK"/>
      <family val="2"/>
    </font>
    <font>
      <sz val="22"/>
      <name val="Tahoma"/>
      <family val="2"/>
    </font>
    <font>
      <sz val="18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theme="1" tint="0.499984740745262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993300"/>
      </bottom>
      <diagonal/>
    </border>
    <border>
      <left/>
      <right style="thin">
        <color rgb="FF000000"/>
      </right>
      <top style="thin">
        <color rgb="FF000000"/>
      </top>
      <bottom style="medium">
        <color rgb="FF993300"/>
      </bottom>
      <diagonal/>
    </border>
    <border>
      <left style="thin">
        <color rgb="FF000000"/>
      </left>
      <right/>
      <top/>
      <bottom style="medium">
        <color rgb="FF993300"/>
      </bottom>
      <diagonal/>
    </border>
    <border>
      <left/>
      <right style="thin">
        <color rgb="FF000000"/>
      </right>
      <top/>
      <bottom style="medium">
        <color rgb="FF993300"/>
      </bottom>
      <diagonal/>
    </border>
    <border>
      <left style="medium">
        <color rgb="FF993300"/>
      </left>
      <right/>
      <top style="medium">
        <color rgb="FF993300"/>
      </top>
      <bottom style="medium">
        <color rgb="FF993300"/>
      </bottom>
      <diagonal/>
    </border>
    <border>
      <left/>
      <right style="medium">
        <color rgb="FF993300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16" xfId="0" applyFont="1" applyBorder="1"/>
    <xf numFmtId="0" fontId="3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6" fillId="0" borderId="40" xfId="0" applyNumberFormat="1" applyFont="1" applyBorder="1" applyAlignment="1">
      <alignment horizontal="center"/>
    </xf>
    <xf numFmtId="2" fontId="5" fillId="0" borderId="0" xfId="0" applyNumberFormat="1" applyFont="1"/>
    <xf numFmtId="0" fontId="1" fillId="0" borderId="39" xfId="0" applyFont="1" applyBorder="1" applyAlignment="1">
      <alignment horizontal="center"/>
    </xf>
    <xf numFmtId="0" fontId="14" fillId="0" borderId="0" xfId="0" applyFont="1"/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5" borderId="33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30" xfId="0" applyFont="1" applyBorder="1"/>
    <xf numFmtId="0" fontId="5" fillId="0" borderId="32" xfId="0" applyFont="1" applyBorder="1"/>
    <xf numFmtId="0" fontId="5" fillId="0" borderId="24" xfId="0" applyFont="1" applyBorder="1" applyAlignment="1">
      <alignment horizontal="left"/>
    </xf>
    <xf numFmtId="0" fontId="5" fillId="0" borderId="20" xfId="0" applyFont="1" applyBorder="1"/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1" fillId="0" borderId="3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/>
    <xf numFmtId="1" fontId="6" fillId="0" borderId="4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2" fontId="23" fillId="4" borderId="40" xfId="0" applyNumberFormat="1" applyFont="1" applyFill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4" borderId="9" xfId="0" applyNumberFormat="1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6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5" fillId="7" borderId="28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7" borderId="25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vertical="center" wrapText="1"/>
    </xf>
    <xf numFmtId="2" fontId="6" fillId="0" borderId="42" xfId="0" applyNumberFormat="1" applyFont="1" applyBorder="1" applyAlignment="1">
      <alignment horizontal="center"/>
    </xf>
    <xf numFmtId="0" fontId="5" fillId="9" borderId="73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vertical="center" wrapText="1"/>
    </xf>
    <xf numFmtId="0" fontId="11" fillId="9" borderId="64" xfId="0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10" borderId="53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/>
    </xf>
    <xf numFmtId="0" fontId="11" fillId="7" borderId="63" xfId="0" applyFont="1" applyFill="1" applyBorder="1" applyAlignment="1">
      <alignment vertical="center" wrapText="1"/>
    </xf>
    <xf numFmtId="0" fontId="11" fillId="7" borderId="77" xfId="0" applyFont="1" applyFill="1" applyBorder="1" applyAlignment="1">
      <alignment vertical="center" wrapText="1"/>
    </xf>
    <xf numFmtId="0" fontId="11" fillId="9" borderId="5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0" fillId="0" borderId="53" xfId="0" applyFont="1" applyBorder="1" applyAlignment="1">
      <alignment horizontal="center" wrapText="1"/>
    </xf>
    <xf numFmtId="0" fontId="21" fillId="0" borderId="59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2" fillId="0" borderId="59" xfId="0" applyFont="1" applyBorder="1"/>
    <xf numFmtId="0" fontId="6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2" fillId="0" borderId="32" xfId="0" applyFont="1" applyBorder="1"/>
    <xf numFmtId="188" fontId="15" fillId="0" borderId="30" xfId="0" applyNumberFormat="1" applyFont="1" applyBorder="1"/>
    <xf numFmtId="0" fontId="6" fillId="5" borderId="30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" fillId="0" borderId="52" xfId="0" applyFont="1" applyBorder="1"/>
    <xf numFmtId="0" fontId="27" fillId="4" borderId="5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/>
    </xf>
    <xf numFmtId="188" fontId="16" fillId="5" borderId="30" xfId="0" applyNumberFormat="1" applyFont="1" applyFill="1" applyBorder="1"/>
    <xf numFmtId="0" fontId="15" fillId="0" borderId="47" xfId="0" applyFont="1" applyBorder="1" applyAlignment="1">
      <alignment horizontal="left" vertical="center"/>
    </xf>
    <xf numFmtId="0" fontId="2" fillId="0" borderId="48" xfId="0" applyFont="1" applyBorder="1"/>
    <xf numFmtId="188" fontId="27" fillId="4" borderId="49" xfId="0" applyNumberFormat="1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188" fontId="16" fillId="5" borderId="36" xfId="0" applyNumberFormat="1" applyFont="1" applyFill="1" applyBorder="1"/>
    <xf numFmtId="0" fontId="2" fillId="0" borderId="38" xfId="0" applyFont="1" applyBorder="1"/>
    <xf numFmtId="0" fontId="11" fillId="7" borderId="54" xfId="0" applyFont="1" applyFill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/>
    <xf numFmtId="0" fontId="11" fillId="6" borderId="33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2" fillId="7" borderId="31" xfId="0" applyFont="1" applyFill="1" applyBorder="1"/>
    <xf numFmtId="0" fontId="2" fillId="7" borderId="34" xfId="0" applyFont="1" applyFill="1" applyBorder="1"/>
    <xf numFmtId="0" fontId="10" fillId="8" borderId="36" xfId="0" applyFont="1" applyFill="1" applyBorder="1" applyAlignment="1">
      <alignment horizontal="center" vertical="center" wrapText="1"/>
    </xf>
    <xf numFmtId="0" fontId="2" fillId="7" borderId="37" xfId="0" applyFont="1" applyFill="1" applyBorder="1"/>
    <xf numFmtId="0" fontId="2" fillId="7" borderId="38" xfId="0" applyFont="1" applyFill="1" applyBorder="1"/>
    <xf numFmtId="0" fontId="25" fillId="0" borderId="18" xfId="0" applyFont="1" applyBorder="1" applyAlignment="1">
      <alignment horizontal="center" wrapText="1"/>
    </xf>
    <xf numFmtId="0" fontId="21" fillId="0" borderId="24" xfId="0" applyFont="1" applyBorder="1"/>
    <xf numFmtId="0" fontId="10" fillId="8" borderId="11" xfId="0" applyFont="1" applyFill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26" xfId="0" applyFont="1" applyFill="1" applyBorder="1"/>
    <xf numFmtId="0" fontId="10" fillId="7" borderId="33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1" fillId="0" borderId="12" xfId="0" applyFont="1" applyBorder="1" applyAlignment="1">
      <alignment horizontal="center" vertical="center"/>
    </xf>
    <xf numFmtId="0" fontId="2" fillId="0" borderId="21" xfId="0" applyFont="1" applyBorder="1"/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/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7" xfId="0" applyFont="1" applyBorder="1"/>
    <xf numFmtId="0" fontId="24" fillId="0" borderId="18" xfId="0" applyFont="1" applyBorder="1" applyAlignment="1">
      <alignment horizontal="center" vertical="center" wrapText="1"/>
    </xf>
    <xf numFmtId="0" fontId="2" fillId="0" borderId="24" xfId="0" applyFont="1" applyBorder="1"/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11" fillId="7" borderId="74" xfId="0" applyFont="1" applyFill="1" applyBorder="1" applyAlignment="1">
      <alignment horizontal="center" vertical="center" wrapText="1"/>
    </xf>
    <xf numFmtId="0" fontId="11" fillId="7" borderId="75" xfId="0" applyFont="1" applyFill="1" applyBorder="1" applyAlignment="1">
      <alignment horizontal="center" vertical="center" wrapText="1"/>
    </xf>
    <xf numFmtId="0" fontId="11" fillId="7" borderId="76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2" fontId="5" fillId="7" borderId="53" xfId="0" applyNumberFormat="1" applyFont="1" applyFill="1" applyBorder="1" applyAlignment="1">
      <alignment horizont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11" fillId="7" borderId="7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11" borderId="80" xfId="0" applyFont="1" applyFill="1" applyBorder="1" applyAlignment="1">
      <alignment horizontal="center" vertical="center" wrapText="1"/>
    </xf>
    <xf numFmtId="0" fontId="11" fillId="11" borderId="81" xfId="0" applyFont="1" applyFill="1" applyBorder="1" applyAlignment="1">
      <alignment horizontal="center" vertical="center" wrapText="1"/>
    </xf>
    <xf numFmtId="0" fontId="11" fillId="11" borderId="8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8"/>
  <sheetViews>
    <sheetView tabSelected="1" zoomScaleNormal="100" workbookViewId="0">
      <selection activeCell="P12" sqref="P12"/>
    </sheetView>
  </sheetViews>
  <sheetFormatPr defaultColWidth="12.625" defaultRowHeight="15" customHeight="1" x14ac:dyDescent="0.2"/>
  <cols>
    <col min="1" max="1" width="11.625" customWidth="1"/>
    <col min="2" max="2" width="43.5" customWidth="1"/>
    <col min="3" max="11" width="5" customWidth="1"/>
    <col min="12" max="14" width="5" style="61" customWidth="1"/>
    <col min="15" max="15" width="13.375" customWidth="1"/>
    <col min="16" max="16" width="12.875" style="60" customWidth="1"/>
    <col min="17" max="18" width="8" customWidth="1"/>
    <col min="19" max="19" width="12.125" bestFit="1" customWidth="1"/>
    <col min="20" max="29" width="8" customWidth="1"/>
  </cols>
  <sheetData>
    <row r="1" spans="1:29" ht="26.25" customHeight="1" x14ac:dyDescent="0.55000000000000004">
      <c r="A1" s="130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8.25" customHeight="1" x14ac:dyDescent="0.65">
      <c r="A2" s="133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 x14ac:dyDescent="0.55000000000000004">
      <c r="A3" s="138" t="s">
        <v>0</v>
      </c>
      <c r="B3" s="140" t="s">
        <v>1</v>
      </c>
      <c r="C3" s="140" t="s">
        <v>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 t="s">
        <v>3</v>
      </c>
      <c r="P3" s="136" t="s">
        <v>7</v>
      </c>
      <c r="Q3" s="142" t="s">
        <v>6</v>
      </c>
      <c r="R3" s="2"/>
      <c r="S3" s="52"/>
      <c r="T3" s="51"/>
      <c r="U3" s="51"/>
      <c r="V3" s="51"/>
      <c r="W3" s="2"/>
      <c r="X3" s="2"/>
      <c r="Y3" s="2"/>
      <c r="Z3" s="2"/>
      <c r="AA3" s="2"/>
      <c r="AB3" s="2"/>
      <c r="AC3" s="2"/>
    </row>
    <row r="4" spans="1:29" ht="26.25" customHeight="1" thickBot="1" x14ac:dyDescent="0.6">
      <c r="A4" s="139"/>
      <c r="B4" s="139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  <c r="M4" s="65">
        <v>11</v>
      </c>
      <c r="N4" s="65">
        <v>12</v>
      </c>
      <c r="O4" s="139"/>
      <c r="P4" s="137"/>
      <c r="Q4" s="143"/>
      <c r="R4" s="2"/>
      <c r="S4" s="51"/>
      <c r="T4" s="51"/>
      <c r="U4" s="51"/>
      <c r="V4" s="51"/>
      <c r="W4" s="2"/>
      <c r="X4" s="2"/>
      <c r="Y4" s="2"/>
      <c r="Z4" s="2"/>
      <c r="AA4" s="2"/>
      <c r="AB4" s="2"/>
      <c r="AC4" s="2"/>
    </row>
    <row r="5" spans="1:29" ht="26.25" customHeight="1" x14ac:dyDescent="0.55000000000000004">
      <c r="A5" s="92">
        <v>1</v>
      </c>
      <c r="B5" s="93" t="s">
        <v>9</v>
      </c>
      <c r="C5" s="55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55">
        <v>1</v>
      </c>
      <c r="J5" s="12">
        <v>1</v>
      </c>
      <c r="K5" s="124"/>
      <c r="L5" s="124"/>
      <c r="M5" s="124"/>
      <c r="N5" s="125"/>
      <c r="O5" s="13">
        <f>SUM(C5:J5)</f>
        <v>8</v>
      </c>
      <c r="P5" s="105"/>
      <c r="Q5" s="64">
        <f>IF(P5=8,(P5/P5)*5,(O5/(8-P5)*5))</f>
        <v>5</v>
      </c>
      <c r="R5" s="2" t="str">
        <f>IF(O5+P5=8,"Pass","Recheck")</f>
        <v>Pass</v>
      </c>
      <c r="S5" s="51"/>
      <c r="T5" s="51"/>
      <c r="U5" s="51"/>
      <c r="V5" s="51"/>
      <c r="W5" s="2"/>
      <c r="X5" s="2"/>
      <c r="Y5" s="2"/>
      <c r="Z5" s="2"/>
      <c r="AA5" s="2"/>
      <c r="AB5" s="2"/>
      <c r="AC5" s="2"/>
    </row>
    <row r="6" spans="1:29" ht="26.25" customHeight="1" x14ac:dyDescent="0.55000000000000004">
      <c r="A6" s="94">
        <v>2</v>
      </c>
      <c r="B6" s="95" t="s">
        <v>12</v>
      </c>
      <c r="C6" s="11">
        <v>1</v>
      </c>
      <c r="D6" s="11">
        <v>1</v>
      </c>
      <c r="E6" s="11">
        <v>1</v>
      </c>
      <c r="F6" s="121"/>
      <c r="G6" s="122"/>
      <c r="H6" s="122"/>
      <c r="I6" s="128"/>
      <c r="J6" s="128"/>
      <c r="K6" s="128"/>
      <c r="L6" s="122"/>
      <c r="M6" s="122"/>
      <c r="N6" s="123"/>
      <c r="O6" s="13">
        <f>SUM(C6:E6)</f>
        <v>3</v>
      </c>
      <c r="P6" s="56"/>
      <c r="Q6" s="64">
        <f>IF(P6=3,(P6/P6)*5,(O6/(3-P6)*5))</f>
        <v>5</v>
      </c>
      <c r="R6" s="2" t="str">
        <f>IF(O6+P6=3,"Pass","Recheck")</f>
        <v>Pass</v>
      </c>
      <c r="S6" s="51"/>
      <c r="T6" s="51"/>
      <c r="U6" s="51"/>
      <c r="V6" s="51"/>
      <c r="W6" s="2"/>
      <c r="X6" s="2"/>
      <c r="Y6" s="2"/>
      <c r="Z6" s="2"/>
      <c r="AA6" s="2"/>
      <c r="AB6" s="2"/>
      <c r="AC6" s="2"/>
    </row>
    <row r="7" spans="1:29" ht="26.25" customHeight="1" x14ac:dyDescent="0.55000000000000004">
      <c r="A7" s="94">
        <v>3</v>
      </c>
      <c r="B7" s="95" t="s">
        <v>15</v>
      </c>
      <c r="C7" s="14">
        <v>1</v>
      </c>
      <c r="D7" s="11">
        <v>1</v>
      </c>
      <c r="E7" s="15">
        <v>1</v>
      </c>
      <c r="F7" s="16">
        <v>1</v>
      </c>
      <c r="G7" s="16">
        <v>1</v>
      </c>
      <c r="H7" s="78">
        <v>1</v>
      </c>
      <c r="I7" s="111">
        <v>1</v>
      </c>
      <c r="J7" s="111">
        <v>1</v>
      </c>
      <c r="K7" s="111">
        <v>1</v>
      </c>
      <c r="L7" s="118"/>
      <c r="M7" s="119"/>
      <c r="N7" s="120"/>
      <c r="O7" s="13">
        <f>SUM(C7:K7)</f>
        <v>9</v>
      </c>
      <c r="P7" s="56"/>
      <c r="Q7" s="64">
        <f>IF(P7=9,(P7/P7)*5,(O7/(9-P7)*5))</f>
        <v>5</v>
      </c>
      <c r="R7" s="2" t="str">
        <f>IF(O7+P7=9,"Pass","Recheck")</f>
        <v>Pass</v>
      </c>
      <c r="S7" s="51"/>
      <c r="T7" s="51"/>
      <c r="U7" s="51"/>
      <c r="V7" s="51"/>
      <c r="W7" s="2"/>
      <c r="X7" s="2"/>
      <c r="Y7" s="2"/>
      <c r="Z7" s="2"/>
      <c r="AA7" s="2"/>
      <c r="AB7" s="2"/>
      <c r="AC7" s="2"/>
    </row>
    <row r="8" spans="1:29" ht="26.25" customHeight="1" x14ac:dyDescent="0.55000000000000004">
      <c r="A8" s="94">
        <v>4</v>
      </c>
      <c r="B8" s="95" t="s">
        <v>18</v>
      </c>
      <c r="C8" s="11">
        <v>1</v>
      </c>
      <c r="D8" s="11">
        <v>1</v>
      </c>
      <c r="E8" s="11">
        <v>1</v>
      </c>
      <c r="F8" s="16">
        <v>1</v>
      </c>
      <c r="G8" s="16">
        <v>1</v>
      </c>
      <c r="H8" s="16">
        <v>1</v>
      </c>
      <c r="I8" s="12">
        <v>1</v>
      </c>
      <c r="J8" s="111">
        <v>1</v>
      </c>
      <c r="K8" s="129"/>
      <c r="L8" s="124"/>
      <c r="M8" s="124"/>
      <c r="N8" s="125"/>
      <c r="O8" s="13">
        <f>SUM(C8:J8)</f>
        <v>8</v>
      </c>
      <c r="P8" s="56"/>
      <c r="Q8" s="64">
        <f>IF(P8=8,(P8/P8)*5,(O8/(8-P8)*5))</f>
        <v>5</v>
      </c>
      <c r="R8" s="2" t="str">
        <f>IF(O8+P8=8,"Pass","Recheck")</f>
        <v>Pass</v>
      </c>
      <c r="S8" s="51"/>
      <c r="T8" s="51"/>
      <c r="U8" s="51"/>
      <c r="V8" s="51"/>
      <c r="W8" s="2"/>
      <c r="X8" s="2"/>
      <c r="Y8" s="2"/>
      <c r="Z8" s="2"/>
      <c r="AA8" s="2"/>
      <c r="AB8" s="2"/>
      <c r="AC8" s="2"/>
    </row>
    <row r="9" spans="1:29" ht="26.25" customHeight="1" x14ac:dyDescent="0.55000000000000004">
      <c r="A9" s="94">
        <v>5</v>
      </c>
      <c r="B9" s="95" t="s">
        <v>19</v>
      </c>
      <c r="C9" s="11">
        <v>1</v>
      </c>
      <c r="D9" s="11">
        <v>1</v>
      </c>
      <c r="E9" s="11">
        <v>1</v>
      </c>
      <c r="F9" s="126"/>
      <c r="G9" s="119"/>
      <c r="H9" s="119"/>
      <c r="I9" s="119"/>
      <c r="J9" s="127"/>
      <c r="K9" s="119"/>
      <c r="L9" s="119"/>
      <c r="M9" s="119"/>
      <c r="N9" s="120"/>
      <c r="O9" s="13">
        <f>SUM(C9:E9)</f>
        <v>3</v>
      </c>
      <c r="P9" s="56"/>
      <c r="Q9" s="64">
        <f>IF(P9=3,(P9/P9)*5,(O9/(3-P9)*5))</f>
        <v>5</v>
      </c>
      <c r="R9" s="2" t="str">
        <f>IF(O9+P9=3,"Pass","Recheck")</f>
        <v>Pass</v>
      </c>
      <c r="S9" s="51"/>
      <c r="T9" s="51"/>
      <c r="U9" s="51"/>
      <c r="V9" s="51"/>
      <c r="W9" s="2"/>
      <c r="X9" s="2"/>
      <c r="Y9" s="2"/>
      <c r="Z9" s="2"/>
      <c r="AA9" s="2"/>
      <c r="AB9" s="2"/>
      <c r="AC9" s="2"/>
    </row>
    <row r="10" spans="1:29" ht="26.25" customHeight="1" x14ac:dyDescent="0.55000000000000004">
      <c r="A10" s="94">
        <v>6</v>
      </c>
      <c r="B10" s="95" t="s">
        <v>13</v>
      </c>
      <c r="C10" s="11">
        <v>1</v>
      </c>
      <c r="D10" s="11">
        <v>1</v>
      </c>
      <c r="E10" s="11">
        <v>1</v>
      </c>
      <c r="F10" s="16">
        <v>1</v>
      </c>
      <c r="G10" s="16">
        <v>1</v>
      </c>
      <c r="H10" s="16">
        <v>1</v>
      </c>
      <c r="I10" s="112">
        <v>1</v>
      </c>
      <c r="J10" s="111">
        <v>1</v>
      </c>
      <c r="K10" s="118"/>
      <c r="L10" s="119"/>
      <c r="M10" s="119"/>
      <c r="N10" s="120"/>
      <c r="O10" s="13">
        <f>SUM(C10:J10)</f>
        <v>8</v>
      </c>
      <c r="P10" s="56"/>
      <c r="Q10" s="64">
        <f>IF(P10=8,(P10/P10)*5,(O10/(8-P10)*5))</f>
        <v>5</v>
      </c>
      <c r="R10" s="2" t="str">
        <f>IF(O10+P10=8,"Pass","Recheck")</f>
        <v>Pass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6.25" customHeight="1" x14ac:dyDescent="0.55000000000000004">
      <c r="A11" s="94">
        <v>7</v>
      </c>
      <c r="B11" s="96" t="s">
        <v>21</v>
      </c>
      <c r="C11" s="11">
        <v>1</v>
      </c>
      <c r="D11" s="11">
        <v>1</v>
      </c>
      <c r="E11" s="11">
        <v>1</v>
      </c>
      <c r="F11" s="34">
        <v>1</v>
      </c>
      <c r="G11" s="34" t="s">
        <v>59</v>
      </c>
      <c r="H11" s="34">
        <v>1</v>
      </c>
      <c r="I11" s="34">
        <v>1</v>
      </c>
      <c r="J11" s="55">
        <v>1</v>
      </c>
      <c r="K11" s="34">
        <v>1</v>
      </c>
      <c r="L11" s="34">
        <v>1</v>
      </c>
      <c r="M11" s="34">
        <v>1</v>
      </c>
      <c r="N11" s="34">
        <v>1</v>
      </c>
      <c r="O11" s="13">
        <f>SUM(C11:N11)</f>
        <v>11</v>
      </c>
      <c r="P11" s="56">
        <v>1</v>
      </c>
      <c r="Q11" s="64">
        <f>IF(P11=12,(P11/P11)*5,(O11/(12-P11)*5))</f>
        <v>5</v>
      </c>
      <c r="R11" s="2" t="str">
        <f>IF(O11+P11=12,"Pass","Recheck")</f>
        <v>Pass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6.25" customHeight="1" x14ac:dyDescent="0.55000000000000004">
      <c r="A12" s="94">
        <v>8</v>
      </c>
      <c r="B12" s="95" t="s">
        <v>24</v>
      </c>
      <c r="C12" s="14">
        <v>1</v>
      </c>
      <c r="D12" s="14">
        <v>1</v>
      </c>
      <c r="E12" s="1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160"/>
      <c r="M12" s="161"/>
      <c r="N12" s="162"/>
      <c r="O12" s="13">
        <f>SUM(C12:K12)</f>
        <v>9</v>
      </c>
      <c r="P12" s="56"/>
      <c r="Q12" s="64">
        <f>IF(P12=9,(P12/P12)*5,(O12/(9-P12)*5))</f>
        <v>5</v>
      </c>
      <c r="R12" s="2" t="str">
        <f>IF(O12+P12=9,"Pass","Recheck")</f>
        <v>Pass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6.25" customHeight="1" x14ac:dyDescent="0.55000000000000004">
      <c r="A13" s="94">
        <v>9</v>
      </c>
      <c r="B13" s="95" t="s">
        <v>25</v>
      </c>
      <c r="C13" s="11">
        <v>1</v>
      </c>
      <c r="D13" s="11">
        <v>1</v>
      </c>
      <c r="E13" s="11">
        <v>1</v>
      </c>
      <c r="F13" s="126"/>
      <c r="G13" s="119"/>
      <c r="H13" s="119"/>
      <c r="I13" s="119"/>
      <c r="J13" s="119"/>
      <c r="K13" s="119"/>
      <c r="L13" s="119"/>
      <c r="M13" s="119"/>
      <c r="N13" s="120"/>
      <c r="O13" s="13">
        <f>SUM(C13:E13)</f>
        <v>3</v>
      </c>
      <c r="P13" s="56"/>
      <c r="Q13" s="64">
        <f>IF(P13=3,(P13/P13)*5,(O13/(3-P13)*5))</f>
        <v>5</v>
      </c>
      <c r="R13" s="2" t="str">
        <f>IF(O13+P13=3,"Pass","Recheck")</f>
        <v>Pass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6.25" customHeight="1" x14ac:dyDescent="0.55000000000000004">
      <c r="A14" s="94">
        <v>10</v>
      </c>
      <c r="B14" s="95" t="s">
        <v>26</v>
      </c>
      <c r="C14" s="14">
        <v>1</v>
      </c>
      <c r="D14" s="11">
        <v>1</v>
      </c>
      <c r="E14" s="126"/>
      <c r="F14" s="119"/>
      <c r="G14" s="119"/>
      <c r="H14" s="119"/>
      <c r="I14" s="119"/>
      <c r="J14" s="119"/>
      <c r="K14" s="119"/>
      <c r="L14" s="119"/>
      <c r="M14" s="119"/>
      <c r="N14" s="120"/>
      <c r="O14" s="13">
        <f>SUM(C14:D14)</f>
        <v>2</v>
      </c>
      <c r="P14" s="56"/>
      <c r="Q14" s="64">
        <f>IF(P14=2,(P14/P14)*5,(O14/(2-P14)*5))</f>
        <v>5</v>
      </c>
      <c r="R14" s="2" t="str">
        <f>IF(O14+P14=2,"Pass","Recheck")</f>
        <v>Pass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6.25" customHeight="1" x14ac:dyDescent="0.55000000000000004">
      <c r="A15" s="94">
        <v>11</v>
      </c>
      <c r="B15" s="95" t="s">
        <v>27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21"/>
      <c r="M15" s="122"/>
      <c r="N15" s="123"/>
      <c r="O15" s="13">
        <f>SUM(C15:K15)</f>
        <v>9</v>
      </c>
      <c r="P15" s="56"/>
      <c r="Q15" s="64">
        <f>IF(P15=9,(P15/P15)*5,(O15/(9-P15)*5))</f>
        <v>5</v>
      </c>
      <c r="R15" s="2" t="str">
        <f>IF(O15+P15=9,"Pass","Recheck")</f>
        <v>Pass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6.25" customHeight="1" x14ac:dyDescent="0.55000000000000004">
      <c r="A16" s="94">
        <v>12</v>
      </c>
      <c r="B16" s="95" t="s">
        <v>28</v>
      </c>
      <c r="C16" s="11">
        <v>1</v>
      </c>
      <c r="D16" s="14">
        <v>1</v>
      </c>
      <c r="E16" s="11">
        <v>1</v>
      </c>
      <c r="F16" s="16">
        <v>1</v>
      </c>
      <c r="G16" s="16">
        <v>1</v>
      </c>
      <c r="H16" s="16">
        <v>1</v>
      </c>
      <c r="I16" s="16">
        <v>1</v>
      </c>
      <c r="J16" s="121"/>
      <c r="K16" s="122"/>
      <c r="L16" s="122"/>
      <c r="M16" s="122"/>
      <c r="N16" s="123"/>
      <c r="O16" s="13">
        <f>SUM(C16:J16)</f>
        <v>7</v>
      </c>
      <c r="P16" s="56"/>
      <c r="Q16" s="64">
        <f>IF(P16=7,(P16/P16)*5,(O16/(7-P16)*5))</f>
        <v>5</v>
      </c>
      <c r="R16" s="2" t="str">
        <f>IF(O16+P16=7,"Pass","Recheck")</f>
        <v>Pass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6.25" customHeight="1" x14ac:dyDescent="0.55000000000000004">
      <c r="A17" s="94">
        <v>13</v>
      </c>
      <c r="B17" s="96" t="s">
        <v>29</v>
      </c>
      <c r="C17" s="11" t="s">
        <v>59</v>
      </c>
      <c r="D17" s="14" t="s">
        <v>59</v>
      </c>
      <c r="E17" s="121"/>
      <c r="F17" s="122"/>
      <c r="G17" s="122"/>
      <c r="H17" s="122"/>
      <c r="I17" s="122"/>
      <c r="J17" s="122"/>
      <c r="K17" s="122"/>
      <c r="L17" s="122"/>
      <c r="M17" s="122"/>
      <c r="N17" s="123"/>
      <c r="O17" s="13">
        <f>SUM(C17:F17)</f>
        <v>0</v>
      </c>
      <c r="P17" s="56">
        <v>2</v>
      </c>
      <c r="Q17" s="64">
        <f>IF(P17=2,(P17/P17)*5,(O17/(2-P17)*5))</f>
        <v>5</v>
      </c>
      <c r="R17" s="2" t="str">
        <f>IF(O17+P17=2,"Pass","Recheck")</f>
        <v>Pass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6.25" customHeight="1" x14ac:dyDescent="0.55000000000000004">
      <c r="A18" s="94">
        <v>14</v>
      </c>
      <c r="B18" s="95" t="s">
        <v>30</v>
      </c>
      <c r="C18" s="11">
        <v>1</v>
      </c>
      <c r="D18" s="11">
        <v>1</v>
      </c>
      <c r="E18" s="11">
        <v>1</v>
      </c>
      <c r="F18" s="166"/>
      <c r="G18" s="167"/>
      <c r="H18" s="167"/>
      <c r="I18" s="167"/>
      <c r="J18" s="167"/>
      <c r="K18" s="167"/>
      <c r="L18" s="167"/>
      <c r="M18" s="167"/>
      <c r="N18" s="168"/>
      <c r="O18" s="13">
        <f>SUM(C18:E18)</f>
        <v>3</v>
      </c>
      <c r="P18" s="56"/>
      <c r="Q18" s="64">
        <f>IF(P18=3,(P18/P18)*5,(O18/(3-P18)*5))</f>
        <v>5</v>
      </c>
      <c r="R18" s="2" t="str">
        <f>IF(O18+P18=3,"Pass","Recheck")</f>
        <v>Pass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6.25" customHeight="1" x14ac:dyDescent="0.55000000000000004">
      <c r="A19" s="94">
        <v>15</v>
      </c>
      <c r="B19" s="95" t="s">
        <v>31</v>
      </c>
      <c r="C19" s="11">
        <v>1</v>
      </c>
      <c r="D19" s="11">
        <v>1</v>
      </c>
      <c r="E19" s="11">
        <v>1</v>
      </c>
      <c r="F19" s="166"/>
      <c r="G19" s="167"/>
      <c r="H19" s="167"/>
      <c r="I19" s="167"/>
      <c r="J19" s="167"/>
      <c r="K19" s="167"/>
      <c r="L19" s="167"/>
      <c r="M19" s="167"/>
      <c r="N19" s="168"/>
      <c r="O19" s="13">
        <f>SUM(C19:E19)</f>
        <v>3</v>
      </c>
      <c r="P19" s="56"/>
      <c r="Q19" s="64">
        <f>IF(P19=3,(P19/P19)*5,(O19/(3-P19)*5))</f>
        <v>5</v>
      </c>
      <c r="R19" s="2" t="str">
        <f>IF(O19+P19=3,"Pass","Recheck")</f>
        <v>Pass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6.25" customHeight="1" x14ac:dyDescent="0.55000000000000004">
      <c r="A20" s="94">
        <v>16</v>
      </c>
      <c r="B20" s="95" t="s">
        <v>17</v>
      </c>
      <c r="C20" s="11">
        <v>1</v>
      </c>
      <c r="D20" s="11">
        <v>1</v>
      </c>
      <c r="E20" s="11">
        <v>1</v>
      </c>
      <c r="F20" s="121"/>
      <c r="G20" s="122"/>
      <c r="H20" s="122"/>
      <c r="I20" s="122"/>
      <c r="J20" s="122"/>
      <c r="K20" s="122"/>
      <c r="L20" s="122"/>
      <c r="M20" s="122"/>
      <c r="N20" s="123"/>
      <c r="O20" s="13">
        <f>SUM(C20:F20)</f>
        <v>3</v>
      </c>
      <c r="P20" s="56"/>
      <c r="Q20" s="64">
        <f>IF(P20=3,(P20/P20)*5,(O20/(3-P20)*5))</f>
        <v>5</v>
      </c>
      <c r="R20" s="2" t="str">
        <f>IF(O20+P20=3,"Pass","Recheck")</f>
        <v>Pass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61" customFormat="1" ht="26.25" customHeight="1" thickBot="1" x14ac:dyDescent="0.6">
      <c r="A21" s="94">
        <v>17</v>
      </c>
      <c r="B21" s="95" t="s">
        <v>47</v>
      </c>
      <c r="C21" s="14">
        <v>1</v>
      </c>
      <c r="D21" s="14">
        <v>1</v>
      </c>
      <c r="E21" s="14">
        <v>1</v>
      </c>
      <c r="F21" s="14">
        <v>1</v>
      </c>
      <c r="G21" s="173"/>
      <c r="H21" s="173"/>
      <c r="I21" s="173"/>
      <c r="J21" s="173"/>
      <c r="K21" s="173"/>
      <c r="L21" s="173"/>
      <c r="M21" s="173"/>
      <c r="N21" s="174"/>
      <c r="O21" s="13">
        <f>SUM(C21:J21)</f>
        <v>4</v>
      </c>
      <c r="P21" s="56"/>
      <c r="Q21" s="64">
        <f>IF(P21=4,(P21/P21)*5,(O21/(4-P21)*5))</f>
        <v>5</v>
      </c>
      <c r="R21" s="2" t="str">
        <f>IF(O21+P21=4,"Pass","Recheck")</f>
        <v>Pass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 customHeight="1" thickBot="1" x14ac:dyDescent="0.6">
      <c r="A22" s="35"/>
      <c r="B22" s="36"/>
      <c r="C22" s="22"/>
      <c r="D22" s="22"/>
      <c r="E22" s="22"/>
      <c r="F22" s="22"/>
      <c r="G22" s="22"/>
      <c r="H22" s="172" t="s">
        <v>32</v>
      </c>
      <c r="I22" s="170"/>
      <c r="J22" s="170"/>
      <c r="K22" s="170"/>
      <c r="L22" s="170"/>
      <c r="M22" s="170"/>
      <c r="N22" s="171"/>
      <c r="O22" s="37">
        <f>SUM(Q5:Q21)</f>
        <v>85</v>
      </c>
      <c r="P22" s="57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 customHeight="1" thickBot="1" x14ac:dyDescent="0.6">
      <c r="A23" s="35"/>
      <c r="B23" s="23"/>
      <c r="D23" s="40"/>
      <c r="E23" s="2"/>
      <c r="F23" s="2"/>
      <c r="G23" s="2"/>
      <c r="H23" s="169" t="s">
        <v>22</v>
      </c>
      <c r="I23" s="170"/>
      <c r="J23" s="170"/>
      <c r="K23" s="170"/>
      <c r="L23" s="170"/>
      <c r="M23" s="170"/>
      <c r="N23" s="171"/>
      <c r="O23" s="62">
        <v>17</v>
      </c>
      <c r="P23" s="57"/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6.25" customHeight="1" thickTop="1" thickBot="1" x14ac:dyDescent="0.7">
      <c r="A24" s="35"/>
      <c r="B24" s="2"/>
      <c r="C24" s="2"/>
      <c r="D24" s="39"/>
      <c r="E24" s="2"/>
      <c r="F24" s="2"/>
      <c r="G24" s="2"/>
      <c r="H24" s="172" t="s">
        <v>33</v>
      </c>
      <c r="I24" s="170"/>
      <c r="J24" s="170"/>
      <c r="K24" s="170"/>
      <c r="L24" s="170"/>
      <c r="M24" s="170"/>
      <c r="N24" s="171"/>
      <c r="O24" s="67">
        <f>(O22/O23)</f>
        <v>5</v>
      </c>
      <c r="P24" s="58"/>
      <c r="Q24" s="27"/>
      <c r="R24" s="2"/>
      <c r="S24" s="27"/>
      <c r="T24" s="27"/>
      <c r="U24" s="27"/>
      <c r="V24" s="27"/>
      <c r="W24" s="2"/>
      <c r="X24" s="2"/>
      <c r="Y24" s="2"/>
      <c r="Z24" s="2"/>
      <c r="AA24" s="2"/>
      <c r="AB24" s="2"/>
      <c r="AC24" s="2"/>
    </row>
    <row r="25" spans="1:29" ht="29.25" thickTop="1" thickBot="1" x14ac:dyDescent="0.6">
      <c r="A25" s="41"/>
      <c r="B25" s="42"/>
      <c r="C25" s="42"/>
      <c r="D25" s="42"/>
      <c r="E25" s="42"/>
      <c r="F25" s="42"/>
      <c r="G25" s="42"/>
      <c r="H25" s="169" t="s">
        <v>34</v>
      </c>
      <c r="I25" s="170"/>
      <c r="J25" s="170"/>
      <c r="K25" s="170"/>
      <c r="L25" s="170"/>
      <c r="M25" s="170"/>
      <c r="N25" s="171"/>
      <c r="O25" s="66" t="str">
        <f>IF(O24=5,"ดีเยี่ยม",IF(O24&gt;=4,"ดีมาก",IF(O24&gt;=3,"ดี",IF(O24&gt;=2,"พอใช้",IF(O24&gt;=1,"ต้องปรับปรุง","ไม่มีการปฏิบัติตามมาตรฐาน")))))</f>
        <v>ดีเยี่ยม</v>
      </c>
      <c r="P25" s="59"/>
      <c r="Q25" s="2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6.25" customHeight="1" x14ac:dyDescent="0.55000000000000004">
      <c r="A26" s="4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6"/>
      <c r="P26" s="59"/>
      <c r="Q26" s="2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6.25" customHeight="1" x14ac:dyDescent="0.55000000000000004">
      <c r="A27" s="32"/>
      <c r="B27" s="163" t="s">
        <v>35</v>
      </c>
      <c r="C27" s="164"/>
      <c r="D27" s="164"/>
      <c r="E27" s="165"/>
      <c r="F27" s="2"/>
      <c r="G27" s="2"/>
      <c r="H27" s="2"/>
      <c r="I27" s="2"/>
      <c r="J27" s="2"/>
      <c r="K27" s="44"/>
      <c r="L27" s="44"/>
      <c r="M27" s="44"/>
      <c r="N27" s="44"/>
      <c r="O27" s="26"/>
      <c r="P27" s="59"/>
      <c r="Q27" s="2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6.25" customHeight="1" x14ac:dyDescent="0.7">
      <c r="A28" s="32"/>
      <c r="B28" s="152" t="s">
        <v>36</v>
      </c>
      <c r="C28" s="145"/>
      <c r="D28" s="158">
        <f>O24</f>
        <v>5</v>
      </c>
      <c r="E28" s="159"/>
      <c r="F28" s="2"/>
      <c r="G28" s="2"/>
      <c r="H28" s="2"/>
      <c r="I28" s="2"/>
      <c r="J28" s="2"/>
      <c r="K28" s="2"/>
      <c r="L28" s="2"/>
      <c r="M28" s="2"/>
      <c r="N28" s="2"/>
      <c r="O28" s="26"/>
      <c r="P28" s="59"/>
      <c r="Q28" s="2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6.25" customHeight="1" x14ac:dyDescent="0.7">
      <c r="A29" s="32"/>
      <c r="B29" s="144" t="s">
        <v>37</v>
      </c>
      <c r="C29" s="145"/>
      <c r="D29" s="146">
        <f>(70*D28)/100</f>
        <v>3.5</v>
      </c>
      <c r="E29" s="145"/>
      <c r="F29" s="2"/>
      <c r="G29" s="2"/>
      <c r="H29" s="2"/>
      <c r="I29" s="2"/>
      <c r="J29" s="2"/>
      <c r="K29" s="2"/>
      <c r="L29" s="2"/>
      <c r="M29" s="2"/>
      <c r="N29" s="2"/>
      <c r="O29" s="26"/>
      <c r="P29" s="59"/>
      <c r="Q29" s="2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6.25" customHeight="1" x14ac:dyDescent="0.7">
      <c r="A30" s="32"/>
      <c r="B30" s="152" t="s">
        <v>38</v>
      </c>
      <c r="C30" s="145"/>
      <c r="D30" s="153">
        <f>('ห้องอาจารย์ 1'!J15+'ห้องอาจารย์ 2'!J15+'ห้องอาจารย์ 3'!J15+'ห้องอาจารย์ 4'!J15+'ห้องอาจารย์ 5'!J15+คณบดี!J15)/6</f>
        <v>5</v>
      </c>
      <c r="E30" s="145"/>
      <c r="F30" s="2"/>
      <c r="G30" s="2"/>
      <c r="H30" s="2"/>
      <c r="I30" s="2"/>
      <c r="J30" s="2"/>
      <c r="K30" s="2"/>
      <c r="L30" s="2"/>
      <c r="M30" s="2"/>
      <c r="N30" s="2"/>
      <c r="O30" s="26"/>
      <c r="P30" s="59"/>
      <c r="Q30" s="2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6.25" customHeight="1" x14ac:dyDescent="0.7">
      <c r="A31" s="32"/>
      <c r="B31" s="144" t="s">
        <v>39</v>
      </c>
      <c r="C31" s="145"/>
      <c r="D31" s="146">
        <f>D30*1.5/5</f>
        <v>1.5</v>
      </c>
      <c r="E31" s="145"/>
      <c r="F31" s="2"/>
      <c r="G31" s="2"/>
      <c r="H31" s="2"/>
      <c r="I31" s="2"/>
      <c r="J31" s="2"/>
      <c r="K31" s="2"/>
      <c r="L31" s="2"/>
      <c r="M31" s="2"/>
      <c r="N31" s="2"/>
      <c r="O31" s="26"/>
      <c r="P31" s="59"/>
      <c r="Q31" s="2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6.25" customHeight="1" thickBot="1" x14ac:dyDescent="0.6">
      <c r="A32" s="32"/>
      <c r="B32" s="154" t="s">
        <v>40</v>
      </c>
      <c r="C32" s="155"/>
      <c r="D32" s="156">
        <f>SUM(D29+D31)</f>
        <v>5</v>
      </c>
      <c r="E32" s="157"/>
      <c r="F32" s="2"/>
      <c r="G32" s="2"/>
      <c r="H32" s="2"/>
      <c r="I32" s="2"/>
      <c r="J32" s="2"/>
      <c r="K32" s="2"/>
      <c r="L32" s="2"/>
      <c r="M32" s="2"/>
      <c r="N32" s="2"/>
      <c r="O32" s="26"/>
      <c r="P32" s="59"/>
      <c r="Q32" s="2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78.75" customHeight="1" thickBot="1" x14ac:dyDescent="0.75">
      <c r="A33" s="32"/>
      <c r="B33" s="148" t="s">
        <v>34</v>
      </c>
      <c r="C33" s="149"/>
      <c r="D33" s="150" t="str">
        <f>IF(D32=5,"ดีเยี่ยม",IF(D32&gt;=4,"ดีมาก",IF(D32&gt;=3,"ดี",IF(D32&gt;=2,"พอใช้",IF(D32&gt;=1,"ต้องปรับปรุง","ไม่มีการปฏิบัติตามมาตรฐาน")))))</f>
        <v>ดีเยี่ยม</v>
      </c>
      <c r="E33" s="151"/>
      <c r="F33" s="2"/>
      <c r="G33" s="2"/>
      <c r="H33" s="2"/>
      <c r="I33" s="2"/>
      <c r="J33" s="2"/>
      <c r="K33" s="2"/>
      <c r="L33" s="2"/>
      <c r="M33" s="2"/>
      <c r="N33" s="2"/>
      <c r="O33" s="26"/>
      <c r="P33" s="59"/>
      <c r="Q33" s="2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6.25" customHeight="1" x14ac:dyDescent="0.55000000000000004">
      <c r="A34" s="4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6"/>
      <c r="P34" s="59"/>
      <c r="Q34" s="2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6.25" customHeight="1" x14ac:dyDescent="0.55000000000000004">
      <c r="A35" s="43"/>
      <c r="B35" s="45" t="s">
        <v>41</v>
      </c>
      <c r="C35" s="147" t="s">
        <v>42</v>
      </c>
      <c r="D35" s="145"/>
      <c r="E35" s="2"/>
      <c r="F35" s="2"/>
      <c r="G35" s="2"/>
      <c r="H35" s="2"/>
      <c r="I35" s="2"/>
      <c r="J35" s="2"/>
      <c r="K35" s="2"/>
      <c r="L35" s="2"/>
      <c r="M35" s="2"/>
      <c r="N35" s="2"/>
      <c r="O35" s="26"/>
      <c r="P35" s="59"/>
      <c r="Q35" s="2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6.25" customHeight="1" x14ac:dyDescent="0.55000000000000004">
      <c r="A36" s="43"/>
      <c r="B36" s="46">
        <v>1</v>
      </c>
      <c r="C36" s="47"/>
      <c r="D36" s="48"/>
      <c r="E36" s="2"/>
      <c r="F36" s="2"/>
      <c r="G36" s="2"/>
      <c r="H36" s="2"/>
      <c r="I36" s="2"/>
      <c r="J36" s="2"/>
      <c r="K36" s="2"/>
      <c r="L36" s="2"/>
      <c r="M36" s="2"/>
      <c r="N36" s="2"/>
      <c r="O36" s="26"/>
      <c r="P36" s="59"/>
      <c r="Q36" s="2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6.25" customHeight="1" x14ac:dyDescent="0.55000000000000004">
      <c r="A37" s="43"/>
      <c r="B37" s="46">
        <v>2</v>
      </c>
      <c r="C37" s="47"/>
      <c r="D37" s="48"/>
      <c r="E37" s="2"/>
      <c r="F37" s="2"/>
      <c r="G37" s="2"/>
      <c r="H37" s="2"/>
      <c r="I37" s="2"/>
      <c r="J37" s="2"/>
      <c r="K37" s="2"/>
      <c r="L37" s="2"/>
      <c r="M37" s="2"/>
      <c r="N37" s="2"/>
      <c r="O37" s="26"/>
      <c r="P37" s="5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6.25" customHeight="1" x14ac:dyDescent="0.55000000000000004">
      <c r="A38" s="43"/>
      <c r="B38" s="49">
        <v>3</v>
      </c>
      <c r="C38" s="47"/>
      <c r="D38" s="48"/>
      <c r="E38" s="2"/>
      <c r="F38" s="2"/>
      <c r="G38" s="2"/>
      <c r="H38" s="2"/>
      <c r="I38" s="2"/>
      <c r="J38" s="2"/>
      <c r="K38" s="2"/>
      <c r="L38" s="2"/>
      <c r="M38" s="2"/>
      <c r="N38" s="2"/>
      <c r="O38" s="26"/>
      <c r="P38" s="5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6.25" customHeight="1" x14ac:dyDescent="0.55000000000000004">
      <c r="A39" s="43"/>
      <c r="B39" s="46">
        <v>4</v>
      </c>
      <c r="C39" s="50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6"/>
      <c r="P39" s="5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25" customHeight="1" x14ac:dyDescent="0.55000000000000004">
      <c r="A40" s="4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6"/>
      <c r="P40" s="5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6.25" customHeight="1" x14ac:dyDescent="0.55000000000000004">
      <c r="A41" s="4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6"/>
      <c r="P41" s="5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6.25" customHeight="1" x14ac:dyDescent="0.55000000000000004">
      <c r="A42" s="4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6"/>
      <c r="P42" s="5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6.25" customHeight="1" x14ac:dyDescent="0.55000000000000004">
      <c r="A43" s="4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6"/>
      <c r="P43" s="57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25" customHeight="1" x14ac:dyDescent="0.55000000000000004">
      <c r="A44" s="4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6"/>
      <c r="P44" s="57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25" customHeight="1" x14ac:dyDescent="0.55000000000000004">
      <c r="A45" s="4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6"/>
      <c r="P45" s="5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6.25" customHeight="1" x14ac:dyDescent="0.55000000000000004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6"/>
      <c r="P46" s="5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6.25" customHeight="1" x14ac:dyDescent="0.55000000000000004">
      <c r="A47" s="4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6"/>
      <c r="P47" s="5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6.25" customHeight="1" x14ac:dyDescent="0.55000000000000004">
      <c r="A48" s="4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6"/>
      <c r="P48" s="5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6.25" customHeight="1" x14ac:dyDescent="0.55000000000000004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6"/>
      <c r="P49" s="5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6.25" customHeight="1" x14ac:dyDescent="0.55000000000000004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6"/>
      <c r="P50" s="5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6.25" customHeight="1" x14ac:dyDescent="0.55000000000000004">
      <c r="A51" s="4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6"/>
      <c r="P51" s="5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6.25" customHeight="1" x14ac:dyDescent="0.55000000000000004">
      <c r="A52" s="4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6"/>
      <c r="P52" s="5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6.25" customHeight="1" x14ac:dyDescent="0.55000000000000004">
      <c r="A53" s="4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6"/>
      <c r="P53" s="5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6.25" customHeight="1" x14ac:dyDescent="0.55000000000000004">
      <c r="A54" s="4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  <c r="P54" s="5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6.25" customHeight="1" x14ac:dyDescent="0.55000000000000004">
      <c r="A55" s="4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6"/>
      <c r="P55" s="5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6.25" customHeight="1" x14ac:dyDescent="0.55000000000000004">
      <c r="A56" s="4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6"/>
      <c r="P56" s="5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 x14ac:dyDescent="0.55000000000000004">
      <c r="A57" s="4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6"/>
      <c r="P57" s="5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 x14ac:dyDescent="0.55000000000000004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"/>
      <c r="P58" s="5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6.25" customHeight="1" x14ac:dyDescent="0.55000000000000004">
      <c r="A59" s="4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6"/>
      <c r="P59" s="5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6.25" customHeight="1" x14ac:dyDescent="0.55000000000000004">
      <c r="A60" s="4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6"/>
      <c r="P60" s="5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6.25" customHeight="1" x14ac:dyDescent="0.55000000000000004">
      <c r="A61" s="4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6"/>
      <c r="P61" s="5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6.25" customHeight="1" x14ac:dyDescent="0.55000000000000004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6"/>
      <c r="P62" s="5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6.25" customHeight="1" x14ac:dyDescent="0.55000000000000004">
      <c r="A63" s="4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6"/>
      <c r="P63" s="5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6.25" customHeight="1" x14ac:dyDescent="0.55000000000000004">
      <c r="A64" s="4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6"/>
      <c r="P64" s="5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6.25" customHeight="1" x14ac:dyDescent="0.55000000000000004">
      <c r="A65" s="4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6"/>
      <c r="P65" s="5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6.25" customHeight="1" x14ac:dyDescent="0.55000000000000004">
      <c r="A66" s="4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6"/>
      <c r="P66" s="5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6.25" customHeight="1" x14ac:dyDescent="0.55000000000000004">
      <c r="A67" s="4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6"/>
      <c r="P67" s="5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6.25" customHeight="1" x14ac:dyDescent="0.55000000000000004">
      <c r="A68" s="4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6"/>
      <c r="P68" s="5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6.25" customHeight="1" x14ac:dyDescent="0.55000000000000004">
      <c r="A69" s="4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6"/>
      <c r="P69" s="5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6.25" customHeight="1" x14ac:dyDescent="0.55000000000000004">
      <c r="A70" s="4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6"/>
      <c r="P70" s="5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6.25" customHeight="1" x14ac:dyDescent="0.55000000000000004">
      <c r="A71" s="4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6"/>
      <c r="P71" s="5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6.25" customHeight="1" x14ac:dyDescent="0.55000000000000004">
      <c r="A72" s="4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6"/>
      <c r="P72" s="5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6.25" customHeight="1" x14ac:dyDescent="0.55000000000000004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6"/>
      <c r="P73" s="5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6.25" customHeight="1" x14ac:dyDescent="0.55000000000000004">
      <c r="A74" s="4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6"/>
      <c r="P74" s="5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6.25" customHeight="1" x14ac:dyDescent="0.55000000000000004">
      <c r="A75" s="4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6"/>
      <c r="P75" s="5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6.25" customHeight="1" x14ac:dyDescent="0.55000000000000004">
      <c r="A76" s="4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6"/>
      <c r="P76" s="5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6.25" customHeight="1" x14ac:dyDescent="0.55000000000000004">
      <c r="A77" s="4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6"/>
      <c r="P77" s="5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6.25" customHeight="1" x14ac:dyDescent="0.55000000000000004">
      <c r="A78" s="4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6"/>
      <c r="P78" s="5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6.25" customHeight="1" x14ac:dyDescent="0.55000000000000004">
      <c r="A79" s="4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6"/>
      <c r="P79" s="5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6.25" customHeight="1" x14ac:dyDescent="0.55000000000000004">
      <c r="A80" s="4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6"/>
      <c r="P80" s="5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6.25" customHeight="1" x14ac:dyDescent="0.55000000000000004">
      <c r="A81" s="4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6"/>
      <c r="P81" s="5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6.25" customHeight="1" x14ac:dyDescent="0.55000000000000004">
      <c r="A82" s="4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6"/>
      <c r="P82" s="5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6.25" customHeight="1" x14ac:dyDescent="0.55000000000000004">
      <c r="A83" s="4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6"/>
      <c r="P83" s="5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6.25" customHeight="1" x14ac:dyDescent="0.55000000000000004">
      <c r="A84" s="4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6"/>
      <c r="P84" s="5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6.25" customHeight="1" x14ac:dyDescent="0.55000000000000004">
      <c r="A85" s="4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6"/>
      <c r="P85" s="5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6.25" customHeight="1" x14ac:dyDescent="0.55000000000000004">
      <c r="A86" s="4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6"/>
      <c r="P86" s="5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6.25" customHeight="1" x14ac:dyDescent="0.55000000000000004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6"/>
      <c r="P87" s="5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6.25" customHeight="1" x14ac:dyDescent="0.55000000000000004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6"/>
      <c r="P88" s="5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6.25" customHeight="1" x14ac:dyDescent="0.55000000000000004">
      <c r="A89" s="4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6"/>
      <c r="P89" s="5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6.25" customHeight="1" x14ac:dyDescent="0.55000000000000004">
      <c r="A90" s="4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6"/>
      <c r="P90" s="5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6.25" customHeight="1" x14ac:dyDescent="0.55000000000000004">
      <c r="A91" s="4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6"/>
      <c r="P91" s="5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6.25" customHeight="1" x14ac:dyDescent="0.55000000000000004">
      <c r="A92" s="4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6"/>
      <c r="P92" s="5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6.25" customHeight="1" x14ac:dyDescent="0.55000000000000004">
      <c r="A93" s="4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6"/>
      <c r="P93" s="5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6.25" customHeight="1" x14ac:dyDescent="0.55000000000000004">
      <c r="A94" s="4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6"/>
      <c r="P94" s="5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6.25" customHeight="1" x14ac:dyDescent="0.55000000000000004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6"/>
      <c r="P95" s="5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6.25" customHeight="1" x14ac:dyDescent="0.55000000000000004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6"/>
      <c r="P96" s="5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6.25" customHeight="1" x14ac:dyDescent="0.55000000000000004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6"/>
      <c r="P97" s="5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6.25" customHeight="1" x14ac:dyDescent="0.55000000000000004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6"/>
      <c r="P98" s="5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6.25" customHeight="1" x14ac:dyDescent="0.55000000000000004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6"/>
      <c r="P99" s="5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6.25" customHeight="1" x14ac:dyDescent="0.55000000000000004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6"/>
      <c r="P100" s="5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6.25" customHeight="1" x14ac:dyDescent="0.55000000000000004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6"/>
      <c r="P101" s="5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6.25" customHeight="1" x14ac:dyDescent="0.55000000000000004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6"/>
      <c r="P102" s="5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6.25" customHeight="1" x14ac:dyDescent="0.55000000000000004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6"/>
      <c r="P103" s="5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6.25" customHeight="1" x14ac:dyDescent="0.55000000000000004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6"/>
      <c r="P104" s="5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6.25" customHeight="1" x14ac:dyDescent="0.55000000000000004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6"/>
      <c r="P105" s="5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6.25" customHeight="1" x14ac:dyDescent="0.55000000000000004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6"/>
      <c r="P106" s="5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6.25" customHeight="1" x14ac:dyDescent="0.55000000000000004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6"/>
      <c r="P107" s="5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6.25" customHeight="1" x14ac:dyDescent="0.55000000000000004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6"/>
      <c r="P108" s="5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6.25" customHeight="1" x14ac:dyDescent="0.55000000000000004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6"/>
      <c r="P109" s="57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6.25" customHeight="1" x14ac:dyDescent="0.55000000000000004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6"/>
      <c r="P110" s="5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6.25" customHeight="1" x14ac:dyDescent="0.55000000000000004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6"/>
      <c r="P111" s="5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6.25" customHeight="1" x14ac:dyDescent="0.55000000000000004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6"/>
      <c r="P112" s="5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6.25" customHeight="1" x14ac:dyDescent="0.55000000000000004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6"/>
      <c r="P113" s="5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6.25" customHeight="1" x14ac:dyDescent="0.55000000000000004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6"/>
      <c r="P114" s="5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6.25" customHeight="1" x14ac:dyDescent="0.55000000000000004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6"/>
      <c r="P115" s="5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6.25" customHeight="1" x14ac:dyDescent="0.55000000000000004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6"/>
      <c r="P116" s="5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6.25" customHeight="1" x14ac:dyDescent="0.55000000000000004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6"/>
      <c r="P117" s="5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6.25" customHeight="1" x14ac:dyDescent="0.55000000000000004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6"/>
      <c r="P118" s="5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6.25" customHeight="1" x14ac:dyDescent="0.55000000000000004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6"/>
      <c r="P119" s="5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6.25" customHeight="1" x14ac:dyDescent="0.55000000000000004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6"/>
      <c r="P120" s="5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6.25" customHeight="1" x14ac:dyDescent="0.55000000000000004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6"/>
      <c r="P121" s="5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6.25" customHeight="1" x14ac:dyDescent="0.55000000000000004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6"/>
      <c r="P122" s="5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6.25" customHeight="1" x14ac:dyDescent="0.55000000000000004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6"/>
      <c r="P123" s="5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6.25" customHeight="1" x14ac:dyDescent="0.55000000000000004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6"/>
      <c r="P124" s="5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6.25" customHeight="1" x14ac:dyDescent="0.55000000000000004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6"/>
      <c r="P125" s="5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6.25" customHeight="1" x14ac:dyDescent="0.55000000000000004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6"/>
      <c r="P126" s="5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6.25" customHeight="1" x14ac:dyDescent="0.55000000000000004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6"/>
      <c r="P127" s="5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6.25" customHeight="1" x14ac:dyDescent="0.55000000000000004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6"/>
      <c r="P128" s="5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6.25" customHeight="1" x14ac:dyDescent="0.55000000000000004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6"/>
      <c r="P129" s="5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6.25" customHeight="1" x14ac:dyDescent="0.55000000000000004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6"/>
      <c r="P130" s="5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6.25" customHeight="1" x14ac:dyDescent="0.55000000000000004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6"/>
      <c r="P131" s="5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6.25" customHeight="1" x14ac:dyDescent="0.55000000000000004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6"/>
      <c r="P132" s="5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6.25" customHeight="1" x14ac:dyDescent="0.55000000000000004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6"/>
      <c r="P133" s="5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6.25" customHeight="1" x14ac:dyDescent="0.55000000000000004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6"/>
      <c r="P134" s="5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6.25" customHeight="1" x14ac:dyDescent="0.55000000000000004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6"/>
      <c r="P135" s="5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6.25" customHeight="1" x14ac:dyDescent="0.55000000000000004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6"/>
      <c r="P136" s="5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6.25" customHeight="1" x14ac:dyDescent="0.55000000000000004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6"/>
      <c r="P137" s="5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6.25" customHeight="1" x14ac:dyDescent="0.55000000000000004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6"/>
      <c r="P138" s="5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6.25" customHeight="1" x14ac:dyDescent="0.55000000000000004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6"/>
      <c r="P139" s="5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6.25" customHeight="1" x14ac:dyDescent="0.55000000000000004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6"/>
      <c r="P140" s="5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6.25" customHeight="1" x14ac:dyDescent="0.55000000000000004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6"/>
      <c r="P141" s="5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6.25" customHeight="1" x14ac:dyDescent="0.55000000000000004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6"/>
      <c r="P142" s="5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6.25" customHeight="1" x14ac:dyDescent="0.55000000000000004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6"/>
      <c r="P143" s="5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6.25" customHeight="1" x14ac:dyDescent="0.55000000000000004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6"/>
      <c r="P144" s="5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6.25" customHeight="1" x14ac:dyDescent="0.55000000000000004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6"/>
      <c r="P145" s="5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6.25" customHeight="1" x14ac:dyDescent="0.55000000000000004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6"/>
      <c r="P146" s="5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6.25" customHeight="1" x14ac:dyDescent="0.55000000000000004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6"/>
      <c r="P147" s="5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6.25" customHeight="1" x14ac:dyDescent="0.55000000000000004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6"/>
      <c r="P148" s="5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6.25" customHeight="1" x14ac:dyDescent="0.55000000000000004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6"/>
      <c r="P149" s="5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6.25" customHeight="1" x14ac:dyDescent="0.55000000000000004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6"/>
      <c r="P150" s="5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6.25" customHeight="1" x14ac:dyDescent="0.55000000000000004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6"/>
      <c r="P151" s="5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6.25" customHeight="1" x14ac:dyDescent="0.55000000000000004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6"/>
      <c r="P152" s="5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6.25" customHeight="1" x14ac:dyDescent="0.55000000000000004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6"/>
      <c r="P153" s="5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6.25" customHeight="1" x14ac:dyDescent="0.55000000000000004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6"/>
      <c r="P154" s="5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6.25" customHeight="1" x14ac:dyDescent="0.55000000000000004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6"/>
      <c r="P155" s="5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6.25" customHeight="1" x14ac:dyDescent="0.55000000000000004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6"/>
      <c r="P156" s="5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6.25" customHeight="1" x14ac:dyDescent="0.55000000000000004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6"/>
      <c r="P157" s="5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6.25" customHeight="1" x14ac:dyDescent="0.55000000000000004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6"/>
      <c r="P158" s="5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6.25" customHeight="1" x14ac:dyDescent="0.55000000000000004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6"/>
      <c r="P159" s="5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6.25" customHeight="1" x14ac:dyDescent="0.55000000000000004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6"/>
      <c r="P160" s="5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6.25" customHeight="1" x14ac:dyDescent="0.55000000000000004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6"/>
      <c r="P161" s="5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6.25" customHeight="1" x14ac:dyDescent="0.55000000000000004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6"/>
      <c r="P162" s="5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6.25" customHeight="1" x14ac:dyDescent="0.55000000000000004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6"/>
      <c r="P163" s="5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6.25" customHeight="1" x14ac:dyDescent="0.55000000000000004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6"/>
      <c r="P164" s="5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6.25" customHeight="1" x14ac:dyDescent="0.55000000000000004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6"/>
      <c r="P165" s="5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6.25" customHeight="1" x14ac:dyDescent="0.55000000000000004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6"/>
      <c r="P166" s="5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6.25" customHeight="1" x14ac:dyDescent="0.55000000000000004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6"/>
      <c r="P167" s="5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6.25" customHeight="1" x14ac:dyDescent="0.55000000000000004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6"/>
      <c r="P168" s="5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6.25" customHeight="1" x14ac:dyDescent="0.55000000000000004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6"/>
      <c r="P169" s="5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6.25" customHeight="1" x14ac:dyDescent="0.55000000000000004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6"/>
      <c r="P170" s="5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6.25" customHeight="1" x14ac:dyDescent="0.55000000000000004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6"/>
      <c r="P171" s="5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6.25" customHeight="1" x14ac:dyDescent="0.55000000000000004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6"/>
      <c r="P172" s="5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6.25" customHeight="1" x14ac:dyDescent="0.55000000000000004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6"/>
      <c r="P173" s="5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6.25" customHeight="1" x14ac:dyDescent="0.55000000000000004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6"/>
      <c r="P174" s="5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6.25" customHeight="1" x14ac:dyDescent="0.55000000000000004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6"/>
      <c r="P175" s="5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6.25" customHeight="1" x14ac:dyDescent="0.55000000000000004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6"/>
      <c r="P176" s="5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6.25" customHeight="1" x14ac:dyDescent="0.55000000000000004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6"/>
      <c r="P177" s="5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6.25" customHeight="1" x14ac:dyDescent="0.55000000000000004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6"/>
      <c r="P178" s="5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6.25" customHeight="1" x14ac:dyDescent="0.55000000000000004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6"/>
      <c r="P179" s="5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6.25" customHeight="1" x14ac:dyDescent="0.55000000000000004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6"/>
      <c r="P180" s="5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6.25" customHeight="1" x14ac:dyDescent="0.55000000000000004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6"/>
      <c r="P181" s="5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6.25" customHeight="1" x14ac:dyDescent="0.55000000000000004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6"/>
      <c r="P182" s="5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6.25" customHeight="1" x14ac:dyDescent="0.55000000000000004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6"/>
      <c r="P183" s="5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6.25" customHeight="1" x14ac:dyDescent="0.55000000000000004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6"/>
      <c r="P184" s="5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6.25" customHeight="1" x14ac:dyDescent="0.55000000000000004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6"/>
      <c r="P185" s="5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6.25" customHeight="1" x14ac:dyDescent="0.55000000000000004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6"/>
      <c r="P186" s="5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6.25" customHeight="1" x14ac:dyDescent="0.55000000000000004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6"/>
      <c r="P187" s="5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6.25" customHeight="1" x14ac:dyDescent="0.55000000000000004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6"/>
      <c r="P188" s="5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6.25" customHeight="1" x14ac:dyDescent="0.55000000000000004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6"/>
      <c r="P189" s="5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6.25" customHeight="1" x14ac:dyDescent="0.55000000000000004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6"/>
      <c r="P190" s="5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6.25" customHeight="1" x14ac:dyDescent="0.55000000000000004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6"/>
      <c r="P191" s="5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6.25" customHeight="1" x14ac:dyDescent="0.55000000000000004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6"/>
      <c r="P192" s="5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6.25" customHeight="1" x14ac:dyDescent="0.55000000000000004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6"/>
      <c r="P193" s="5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6.25" customHeight="1" x14ac:dyDescent="0.55000000000000004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6"/>
      <c r="P194" s="5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6.25" customHeight="1" x14ac:dyDescent="0.55000000000000004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6"/>
      <c r="P195" s="5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6.25" customHeight="1" x14ac:dyDescent="0.55000000000000004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6"/>
      <c r="P196" s="5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6.25" customHeight="1" x14ac:dyDescent="0.55000000000000004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6"/>
      <c r="P197" s="5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6.25" customHeight="1" x14ac:dyDescent="0.55000000000000004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6"/>
      <c r="P198" s="5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6.25" customHeight="1" x14ac:dyDescent="0.55000000000000004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6"/>
      <c r="P199" s="5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6.25" customHeight="1" x14ac:dyDescent="0.55000000000000004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6"/>
      <c r="P200" s="5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6.25" customHeight="1" x14ac:dyDescent="0.55000000000000004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6"/>
      <c r="P201" s="5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6.25" customHeight="1" x14ac:dyDescent="0.55000000000000004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6"/>
      <c r="P202" s="5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6.25" customHeight="1" x14ac:dyDescent="0.55000000000000004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6"/>
      <c r="P203" s="5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6.25" customHeight="1" x14ac:dyDescent="0.55000000000000004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6"/>
      <c r="P204" s="5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6.25" customHeight="1" x14ac:dyDescent="0.55000000000000004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6"/>
      <c r="P205" s="5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6.25" customHeight="1" x14ac:dyDescent="0.55000000000000004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6"/>
      <c r="P206" s="5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6.25" customHeight="1" x14ac:dyDescent="0.55000000000000004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6"/>
      <c r="P207" s="5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6.25" customHeight="1" x14ac:dyDescent="0.55000000000000004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6"/>
      <c r="P208" s="5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6.25" customHeight="1" x14ac:dyDescent="0.55000000000000004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6"/>
      <c r="P209" s="5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6.25" customHeight="1" x14ac:dyDescent="0.55000000000000004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6"/>
      <c r="P210" s="5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6.25" customHeight="1" x14ac:dyDescent="0.55000000000000004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6"/>
      <c r="P211" s="5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6.25" customHeight="1" x14ac:dyDescent="0.55000000000000004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6"/>
      <c r="P212" s="5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6.25" customHeight="1" x14ac:dyDescent="0.55000000000000004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6"/>
      <c r="P213" s="5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6.25" customHeight="1" x14ac:dyDescent="0.55000000000000004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6"/>
      <c r="P214" s="5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6.25" customHeight="1" x14ac:dyDescent="0.55000000000000004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6"/>
      <c r="P215" s="5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6.25" customHeight="1" x14ac:dyDescent="0.55000000000000004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6"/>
      <c r="P216" s="5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6.25" customHeight="1" x14ac:dyDescent="0.55000000000000004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6"/>
      <c r="P217" s="57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6.25" customHeight="1" x14ac:dyDescent="0.55000000000000004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6"/>
      <c r="P218" s="5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6.25" customHeight="1" x14ac:dyDescent="0.55000000000000004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6"/>
      <c r="P219" s="5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6.25" customHeight="1" x14ac:dyDescent="0.55000000000000004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6"/>
      <c r="P220" s="5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6.25" customHeight="1" x14ac:dyDescent="0.55000000000000004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6"/>
      <c r="P221" s="5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6.25" customHeight="1" x14ac:dyDescent="0.55000000000000004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6"/>
      <c r="P222" s="5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6.25" customHeight="1" x14ac:dyDescent="0.55000000000000004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6"/>
      <c r="P223" s="5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6.25" customHeight="1" x14ac:dyDescent="0.55000000000000004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6"/>
      <c r="P224" s="5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6.25" customHeight="1" x14ac:dyDescent="0.55000000000000004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6"/>
      <c r="P225" s="5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6.25" customHeight="1" x14ac:dyDescent="0.55000000000000004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6"/>
      <c r="P226" s="5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6.25" customHeight="1" x14ac:dyDescent="0.55000000000000004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6"/>
      <c r="P227" s="5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6.25" customHeight="1" x14ac:dyDescent="0.55000000000000004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6"/>
      <c r="P228" s="5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6.25" customHeight="1" x14ac:dyDescent="0.55000000000000004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6"/>
      <c r="P229" s="5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6.25" customHeight="1" x14ac:dyDescent="0.55000000000000004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6"/>
      <c r="P230" s="5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6.25" customHeight="1" x14ac:dyDescent="0.55000000000000004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6"/>
      <c r="P231" s="5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6.25" customHeight="1" x14ac:dyDescent="0.55000000000000004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6"/>
      <c r="P232" s="5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6.25" customHeight="1" x14ac:dyDescent="0.55000000000000004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6"/>
      <c r="P233" s="5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6.25" customHeight="1" x14ac:dyDescent="0.55000000000000004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6"/>
      <c r="P234" s="5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6.25" customHeight="1" x14ac:dyDescent="0.55000000000000004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6"/>
      <c r="P235" s="5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6.25" customHeight="1" x14ac:dyDescent="0.55000000000000004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6"/>
      <c r="P236" s="5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6.25" customHeight="1" x14ac:dyDescent="0.55000000000000004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6"/>
      <c r="P237" s="5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6.25" customHeight="1" x14ac:dyDescent="0.55000000000000004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6"/>
      <c r="P238" s="5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6.25" customHeight="1" x14ac:dyDescent="0.55000000000000004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6"/>
      <c r="P239" s="5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6.25" customHeight="1" x14ac:dyDescent="0.55000000000000004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6"/>
      <c r="P240" s="5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6.25" customHeight="1" x14ac:dyDescent="0.55000000000000004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6"/>
      <c r="P241" s="5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6.25" customHeight="1" x14ac:dyDescent="0.55000000000000004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6"/>
      <c r="P242" s="5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6.25" customHeight="1" x14ac:dyDescent="0.55000000000000004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6"/>
      <c r="P243" s="5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6.25" customHeight="1" x14ac:dyDescent="0.55000000000000004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6"/>
      <c r="P244" s="5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6.25" customHeight="1" x14ac:dyDescent="0.55000000000000004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6"/>
      <c r="P245" s="5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6.25" customHeight="1" x14ac:dyDescent="0.55000000000000004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6"/>
      <c r="P246" s="5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6.25" customHeight="1" x14ac:dyDescent="0.55000000000000004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6"/>
      <c r="P247" s="5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6.25" customHeight="1" x14ac:dyDescent="0.55000000000000004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6"/>
      <c r="P248" s="5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6.25" customHeight="1" x14ac:dyDescent="0.55000000000000004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6"/>
      <c r="P249" s="5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6.25" customHeight="1" x14ac:dyDescent="0.55000000000000004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6"/>
      <c r="P250" s="5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6.25" customHeight="1" x14ac:dyDescent="0.55000000000000004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6"/>
      <c r="P251" s="5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6.25" customHeight="1" x14ac:dyDescent="0.55000000000000004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6"/>
      <c r="P252" s="5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6.25" customHeight="1" x14ac:dyDescent="0.55000000000000004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6"/>
      <c r="P253" s="5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6.25" customHeight="1" x14ac:dyDescent="0.55000000000000004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6"/>
      <c r="P254" s="5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6.25" customHeight="1" x14ac:dyDescent="0.55000000000000004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6"/>
      <c r="P255" s="5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6.25" customHeight="1" x14ac:dyDescent="0.55000000000000004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6"/>
      <c r="P256" s="57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6.25" customHeight="1" x14ac:dyDescent="0.55000000000000004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6"/>
      <c r="P257" s="57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6.25" customHeight="1" x14ac:dyDescent="0.55000000000000004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6"/>
      <c r="P258" s="5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6.25" customHeight="1" x14ac:dyDescent="0.55000000000000004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6"/>
      <c r="P259" s="5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6.25" customHeight="1" x14ac:dyDescent="0.55000000000000004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6"/>
      <c r="P260" s="5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6.25" customHeight="1" x14ac:dyDescent="0.55000000000000004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6"/>
      <c r="P261" s="5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6.25" customHeight="1" x14ac:dyDescent="0.55000000000000004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6"/>
      <c r="P262" s="5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6.25" customHeight="1" x14ac:dyDescent="0.55000000000000004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6"/>
      <c r="P263" s="5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6.25" customHeight="1" x14ac:dyDescent="0.55000000000000004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6"/>
      <c r="P264" s="5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6.25" customHeight="1" x14ac:dyDescent="0.55000000000000004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6"/>
      <c r="P265" s="5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6.25" customHeight="1" x14ac:dyDescent="0.55000000000000004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6"/>
      <c r="P266" s="5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6.25" customHeight="1" x14ac:dyDescent="0.55000000000000004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6"/>
      <c r="P267" s="5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6.25" customHeight="1" x14ac:dyDescent="0.55000000000000004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6"/>
      <c r="P268" s="5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6.25" customHeight="1" x14ac:dyDescent="0.55000000000000004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6"/>
      <c r="P269" s="5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6.25" customHeight="1" x14ac:dyDescent="0.55000000000000004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6"/>
      <c r="P270" s="57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6.25" customHeight="1" x14ac:dyDescent="0.55000000000000004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6"/>
      <c r="P271" s="5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6.25" customHeight="1" x14ac:dyDescent="0.55000000000000004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6"/>
      <c r="P272" s="5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6.25" customHeight="1" x14ac:dyDescent="0.55000000000000004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6"/>
      <c r="P273" s="5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6.25" customHeight="1" x14ac:dyDescent="0.55000000000000004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6"/>
      <c r="P274" s="5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6.25" customHeight="1" x14ac:dyDescent="0.55000000000000004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6"/>
      <c r="P275" s="5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6.25" customHeight="1" x14ac:dyDescent="0.55000000000000004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6"/>
      <c r="P276" s="57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6.25" customHeight="1" x14ac:dyDescent="0.55000000000000004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6"/>
      <c r="P277" s="5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6.25" customHeight="1" x14ac:dyDescent="0.55000000000000004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6"/>
      <c r="P278" s="5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6.25" customHeight="1" x14ac:dyDescent="0.55000000000000004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6"/>
      <c r="P279" s="5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6.25" customHeight="1" x14ac:dyDescent="0.55000000000000004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6"/>
      <c r="P280" s="5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6.25" customHeight="1" x14ac:dyDescent="0.55000000000000004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6"/>
      <c r="P281" s="5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6.25" customHeight="1" x14ac:dyDescent="0.55000000000000004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6"/>
      <c r="P282" s="5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6.25" customHeight="1" x14ac:dyDescent="0.55000000000000004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6"/>
      <c r="P283" s="5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6.25" customHeight="1" x14ac:dyDescent="0.55000000000000004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6"/>
      <c r="P284" s="5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6.25" customHeight="1" x14ac:dyDescent="0.55000000000000004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6"/>
      <c r="P285" s="5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6.25" customHeight="1" x14ac:dyDescent="0.55000000000000004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6"/>
      <c r="P286" s="5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6.25" customHeight="1" x14ac:dyDescent="0.55000000000000004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6"/>
      <c r="P287" s="5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6.25" customHeight="1" x14ac:dyDescent="0.55000000000000004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6"/>
      <c r="P288" s="5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6.25" customHeight="1" x14ac:dyDescent="0.55000000000000004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6"/>
      <c r="P289" s="57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6.25" customHeight="1" x14ac:dyDescent="0.55000000000000004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6"/>
      <c r="P290" s="5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6.25" customHeight="1" x14ac:dyDescent="0.55000000000000004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6"/>
      <c r="P291" s="5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6.25" customHeight="1" x14ac:dyDescent="0.55000000000000004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6"/>
      <c r="P292" s="5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6.25" customHeight="1" x14ac:dyDescent="0.55000000000000004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6"/>
      <c r="P293" s="5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6.25" customHeight="1" x14ac:dyDescent="0.55000000000000004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6"/>
      <c r="P294" s="5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6.25" customHeight="1" x14ac:dyDescent="0.55000000000000004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6"/>
      <c r="P295" s="5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6.25" customHeight="1" x14ac:dyDescent="0.55000000000000004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6"/>
      <c r="P296" s="5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6.25" customHeight="1" x14ac:dyDescent="0.55000000000000004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6"/>
      <c r="P297" s="5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6.25" customHeight="1" x14ac:dyDescent="0.55000000000000004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6"/>
      <c r="P298" s="5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6.25" customHeight="1" x14ac:dyDescent="0.55000000000000004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6"/>
      <c r="P299" s="5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6.25" customHeight="1" x14ac:dyDescent="0.55000000000000004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6"/>
      <c r="P300" s="5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6.25" customHeight="1" x14ac:dyDescent="0.55000000000000004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6"/>
      <c r="P301" s="5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6.25" customHeight="1" x14ac:dyDescent="0.55000000000000004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6"/>
      <c r="P302" s="5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6.25" customHeight="1" x14ac:dyDescent="0.55000000000000004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6"/>
      <c r="P303" s="5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6.25" customHeight="1" x14ac:dyDescent="0.55000000000000004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6"/>
      <c r="P304" s="5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6.25" customHeight="1" x14ac:dyDescent="0.55000000000000004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6"/>
      <c r="P305" s="5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6.25" customHeight="1" x14ac:dyDescent="0.55000000000000004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6"/>
      <c r="P306" s="57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6.25" customHeight="1" x14ac:dyDescent="0.55000000000000004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6"/>
      <c r="P307" s="5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6.25" customHeight="1" x14ac:dyDescent="0.55000000000000004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6"/>
      <c r="P308" s="5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6.25" customHeight="1" x14ac:dyDescent="0.55000000000000004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6"/>
      <c r="P309" s="5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6.25" customHeight="1" x14ac:dyDescent="0.55000000000000004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6"/>
      <c r="P310" s="57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6.25" customHeight="1" x14ac:dyDescent="0.55000000000000004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6"/>
      <c r="P311" s="57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6.25" customHeight="1" x14ac:dyDescent="0.55000000000000004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6"/>
      <c r="P312" s="57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6.25" customHeight="1" x14ac:dyDescent="0.55000000000000004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6"/>
      <c r="P313" s="57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6.25" customHeight="1" x14ac:dyDescent="0.55000000000000004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6"/>
      <c r="P314" s="5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6.25" customHeight="1" x14ac:dyDescent="0.55000000000000004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6"/>
      <c r="P315" s="5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6.25" customHeight="1" x14ac:dyDescent="0.55000000000000004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6"/>
      <c r="P316" s="5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6.25" customHeight="1" x14ac:dyDescent="0.55000000000000004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6"/>
      <c r="P317" s="5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6.25" customHeight="1" x14ac:dyDescent="0.55000000000000004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6"/>
      <c r="P318" s="5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6.25" customHeight="1" x14ac:dyDescent="0.55000000000000004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6"/>
      <c r="P319" s="5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6.25" customHeight="1" x14ac:dyDescent="0.55000000000000004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6"/>
      <c r="P320" s="5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6.25" customHeight="1" x14ac:dyDescent="0.55000000000000004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6"/>
      <c r="P321" s="5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6.25" customHeight="1" x14ac:dyDescent="0.55000000000000004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6"/>
      <c r="P322" s="5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6.25" customHeight="1" x14ac:dyDescent="0.55000000000000004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6"/>
      <c r="P323" s="5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6.25" customHeight="1" x14ac:dyDescent="0.55000000000000004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6"/>
      <c r="P324" s="5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6.25" customHeight="1" x14ac:dyDescent="0.55000000000000004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6"/>
      <c r="P325" s="5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6.25" customHeight="1" x14ac:dyDescent="0.55000000000000004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6"/>
      <c r="P326" s="5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6.25" customHeight="1" x14ac:dyDescent="0.55000000000000004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6"/>
      <c r="P327" s="5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6.25" customHeight="1" x14ac:dyDescent="0.55000000000000004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6"/>
      <c r="P328" s="5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6.25" customHeight="1" x14ac:dyDescent="0.55000000000000004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6"/>
      <c r="P329" s="5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6.25" customHeight="1" x14ac:dyDescent="0.55000000000000004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6"/>
      <c r="P330" s="5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6.25" customHeight="1" x14ac:dyDescent="0.55000000000000004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6"/>
      <c r="P331" s="5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6.25" customHeight="1" x14ac:dyDescent="0.55000000000000004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6"/>
      <c r="P332" s="5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6.25" customHeight="1" x14ac:dyDescent="0.55000000000000004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6"/>
      <c r="P333" s="5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6.25" customHeight="1" x14ac:dyDescent="0.55000000000000004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6"/>
      <c r="P334" s="5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6.25" customHeight="1" x14ac:dyDescent="0.55000000000000004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6"/>
      <c r="P335" s="5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6.25" customHeight="1" x14ac:dyDescent="0.55000000000000004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6"/>
      <c r="P336" s="5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6.25" customHeight="1" x14ac:dyDescent="0.55000000000000004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6"/>
      <c r="P337" s="5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6.25" customHeight="1" x14ac:dyDescent="0.55000000000000004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6"/>
      <c r="P338" s="5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6.25" customHeight="1" x14ac:dyDescent="0.55000000000000004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6"/>
      <c r="P339" s="5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6.25" customHeight="1" x14ac:dyDescent="0.55000000000000004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6"/>
      <c r="P340" s="5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6.25" customHeight="1" x14ac:dyDescent="0.55000000000000004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6"/>
      <c r="P341" s="5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6.25" customHeight="1" x14ac:dyDescent="0.55000000000000004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6"/>
      <c r="P342" s="5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6.25" customHeight="1" x14ac:dyDescent="0.55000000000000004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6"/>
      <c r="P343" s="5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6.25" customHeight="1" x14ac:dyDescent="0.55000000000000004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6"/>
      <c r="P344" s="57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6.25" customHeight="1" x14ac:dyDescent="0.55000000000000004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6"/>
      <c r="P345" s="5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6.25" customHeight="1" x14ac:dyDescent="0.55000000000000004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6"/>
      <c r="P346" s="5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6.25" customHeight="1" x14ac:dyDescent="0.55000000000000004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6"/>
      <c r="P347" s="5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6.25" customHeight="1" x14ac:dyDescent="0.55000000000000004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6"/>
      <c r="P348" s="57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6.25" customHeight="1" x14ac:dyDescent="0.55000000000000004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6"/>
      <c r="P349" s="57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6.25" customHeight="1" x14ac:dyDescent="0.55000000000000004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6"/>
      <c r="P350" s="57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6.25" customHeight="1" x14ac:dyDescent="0.55000000000000004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6"/>
      <c r="P351" s="57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6.25" customHeight="1" x14ac:dyDescent="0.55000000000000004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6"/>
      <c r="P352" s="57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6.25" customHeight="1" x14ac:dyDescent="0.55000000000000004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6"/>
      <c r="P353" s="57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6.25" customHeight="1" x14ac:dyDescent="0.55000000000000004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6"/>
      <c r="P354" s="57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6.25" customHeight="1" x14ac:dyDescent="0.55000000000000004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6"/>
      <c r="P355" s="57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6.25" customHeight="1" x14ac:dyDescent="0.55000000000000004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6"/>
      <c r="P356" s="57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6.25" customHeight="1" x14ac:dyDescent="0.55000000000000004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6"/>
      <c r="P357" s="57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6.25" customHeight="1" x14ac:dyDescent="0.55000000000000004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6"/>
      <c r="P358" s="5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6.25" customHeight="1" x14ac:dyDescent="0.55000000000000004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6"/>
      <c r="P359" s="5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6.25" customHeight="1" x14ac:dyDescent="0.55000000000000004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6"/>
      <c r="P360" s="5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6.25" customHeight="1" x14ac:dyDescent="0.55000000000000004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6"/>
      <c r="P361" s="5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6.25" customHeight="1" x14ac:dyDescent="0.55000000000000004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6"/>
      <c r="P362" s="5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6.25" customHeight="1" x14ac:dyDescent="0.55000000000000004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6"/>
      <c r="P363" s="5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6.25" customHeight="1" x14ac:dyDescent="0.55000000000000004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6"/>
      <c r="P364" s="5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6.25" customHeight="1" x14ac:dyDescent="0.55000000000000004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6"/>
      <c r="P365" s="5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6.25" customHeight="1" x14ac:dyDescent="0.55000000000000004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6"/>
      <c r="P366" s="5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6.25" customHeight="1" x14ac:dyDescent="0.55000000000000004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6"/>
      <c r="P367" s="5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6.25" customHeight="1" x14ac:dyDescent="0.55000000000000004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6"/>
      <c r="P368" s="5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6.25" customHeight="1" x14ac:dyDescent="0.55000000000000004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6"/>
      <c r="P369" s="5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6.25" customHeight="1" x14ac:dyDescent="0.55000000000000004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6"/>
      <c r="P370" s="5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6.25" customHeight="1" x14ac:dyDescent="0.55000000000000004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6"/>
      <c r="P371" s="5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6.25" customHeight="1" x14ac:dyDescent="0.55000000000000004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6"/>
      <c r="P372" s="5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6.25" customHeight="1" x14ac:dyDescent="0.55000000000000004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6"/>
      <c r="P373" s="5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6.25" customHeight="1" x14ac:dyDescent="0.55000000000000004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6"/>
      <c r="P374" s="57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6.25" customHeight="1" x14ac:dyDescent="0.55000000000000004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6"/>
      <c r="P375" s="57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6.25" customHeight="1" x14ac:dyDescent="0.55000000000000004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6"/>
      <c r="P376" s="57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6.25" customHeight="1" x14ac:dyDescent="0.55000000000000004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6"/>
      <c r="P377" s="57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6.25" customHeight="1" x14ac:dyDescent="0.55000000000000004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6"/>
      <c r="P378" s="57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6.25" customHeight="1" x14ac:dyDescent="0.55000000000000004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6"/>
      <c r="P379" s="5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6.25" customHeight="1" x14ac:dyDescent="0.55000000000000004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6"/>
      <c r="P380" s="5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6.25" customHeight="1" x14ac:dyDescent="0.55000000000000004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6"/>
      <c r="P381" s="5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6.25" customHeight="1" x14ac:dyDescent="0.55000000000000004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6"/>
      <c r="P382" s="57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6.25" customHeight="1" x14ac:dyDescent="0.55000000000000004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6"/>
      <c r="P383" s="57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6.25" customHeight="1" x14ac:dyDescent="0.55000000000000004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6"/>
      <c r="P384" s="57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6.25" customHeight="1" x14ac:dyDescent="0.55000000000000004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6"/>
      <c r="P385" s="57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6.25" customHeight="1" x14ac:dyDescent="0.55000000000000004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6"/>
      <c r="P386" s="57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6.25" customHeight="1" x14ac:dyDescent="0.55000000000000004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6"/>
      <c r="P387" s="57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6.25" customHeight="1" x14ac:dyDescent="0.55000000000000004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6"/>
      <c r="P388" s="57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6.25" customHeight="1" x14ac:dyDescent="0.55000000000000004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6"/>
      <c r="P389" s="57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6.25" customHeight="1" x14ac:dyDescent="0.55000000000000004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6"/>
      <c r="P390" s="57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6.25" customHeight="1" x14ac:dyDescent="0.55000000000000004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6"/>
      <c r="P391" s="57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6.25" customHeight="1" x14ac:dyDescent="0.55000000000000004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6"/>
      <c r="P392" s="57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6.25" customHeight="1" x14ac:dyDescent="0.55000000000000004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6"/>
      <c r="P393" s="57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6.25" customHeight="1" x14ac:dyDescent="0.55000000000000004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6"/>
      <c r="P394" s="57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6.25" customHeight="1" x14ac:dyDescent="0.55000000000000004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6"/>
      <c r="P395" s="57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6.25" customHeight="1" x14ac:dyDescent="0.55000000000000004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6"/>
      <c r="P396" s="57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6.25" customHeight="1" x14ac:dyDescent="0.55000000000000004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6"/>
      <c r="P397" s="57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6.25" customHeight="1" x14ac:dyDescent="0.55000000000000004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6"/>
      <c r="P398" s="57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6.25" customHeight="1" x14ac:dyDescent="0.55000000000000004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6"/>
      <c r="P399" s="57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6.25" customHeight="1" x14ac:dyDescent="0.55000000000000004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6"/>
      <c r="P400" s="57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6.25" customHeight="1" x14ac:dyDescent="0.55000000000000004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6"/>
      <c r="P401" s="57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6.25" customHeight="1" x14ac:dyDescent="0.55000000000000004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6"/>
      <c r="P402" s="57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6.25" customHeight="1" x14ac:dyDescent="0.55000000000000004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6"/>
      <c r="P403" s="57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6.25" customHeight="1" x14ac:dyDescent="0.55000000000000004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6"/>
      <c r="P404" s="57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6.25" customHeight="1" x14ac:dyDescent="0.55000000000000004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6"/>
      <c r="P405" s="57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6.25" customHeight="1" x14ac:dyDescent="0.55000000000000004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6"/>
      <c r="P406" s="57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6.25" customHeight="1" x14ac:dyDescent="0.55000000000000004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6"/>
      <c r="P407" s="5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6.25" customHeight="1" x14ac:dyDescent="0.55000000000000004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6"/>
      <c r="P408" s="5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6.25" customHeight="1" x14ac:dyDescent="0.55000000000000004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6"/>
      <c r="P409" s="5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6.25" customHeight="1" x14ac:dyDescent="0.55000000000000004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6"/>
      <c r="P410" s="5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6.25" customHeight="1" x14ac:dyDescent="0.55000000000000004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6"/>
      <c r="P411" s="5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6.25" customHeight="1" x14ac:dyDescent="0.55000000000000004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6"/>
      <c r="P412" s="5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6.25" customHeight="1" x14ac:dyDescent="0.55000000000000004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6"/>
      <c r="P413" s="5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6.25" customHeight="1" x14ac:dyDescent="0.55000000000000004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6"/>
      <c r="P414" s="5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6.25" customHeight="1" x14ac:dyDescent="0.55000000000000004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6"/>
      <c r="P415" s="5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6.25" customHeight="1" x14ac:dyDescent="0.55000000000000004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6"/>
      <c r="P416" s="5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6.25" customHeight="1" x14ac:dyDescent="0.55000000000000004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6"/>
      <c r="P417" s="5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6.25" customHeight="1" x14ac:dyDescent="0.55000000000000004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6"/>
      <c r="P418" s="5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6.25" customHeight="1" x14ac:dyDescent="0.55000000000000004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6"/>
      <c r="P419" s="5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6.25" customHeight="1" x14ac:dyDescent="0.55000000000000004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6"/>
      <c r="P420" s="5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6.25" customHeight="1" x14ac:dyDescent="0.55000000000000004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6"/>
      <c r="P421" s="5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6.25" customHeight="1" x14ac:dyDescent="0.55000000000000004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6"/>
      <c r="P422" s="5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6.25" customHeight="1" x14ac:dyDescent="0.55000000000000004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6"/>
      <c r="P423" s="5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6.25" customHeight="1" x14ac:dyDescent="0.55000000000000004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6"/>
      <c r="P424" s="5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6.25" customHeight="1" x14ac:dyDescent="0.55000000000000004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6"/>
      <c r="P425" s="5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6.25" customHeight="1" x14ac:dyDescent="0.55000000000000004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6"/>
      <c r="P426" s="5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6.25" customHeight="1" x14ac:dyDescent="0.55000000000000004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6"/>
      <c r="P427" s="5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6.25" customHeight="1" x14ac:dyDescent="0.55000000000000004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6"/>
      <c r="P428" s="5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6.25" customHeight="1" x14ac:dyDescent="0.55000000000000004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6"/>
      <c r="P429" s="5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6.25" customHeight="1" x14ac:dyDescent="0.55000000000000004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6"/>
      <c r="P430" s="5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6.25" customHeight="1" x14ac:dyDescent="0.55000000000000004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6"/>
      <c r="P431" s="5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6.25" customHeight="1" x14ac:dyDescent="0.55000000000000004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6"/>
      <c r="P432" s="5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6.25" customHeight="1" x14ac:dyDescent="0.55000000000000004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6"/>
      <c r="P433" s="57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6.25" customHeight="1" x14ac:dyDescent="0.55000000000000004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6"/>
      <c r="P434" s="5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6.25" customHeight="1" x14ac:dyDescent="0.55000000000000004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6"/>
      <c r="P435" s="5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6.25" customHeight="1" x14ac:dyDescent="0.55000000000000004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6"/>
      <c r="P436" s="5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6.25" customHeight="1" x14ac:dyDescent="0.55000000000000004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6"/>
      <c r="P437" s="5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6.25" customHeight="1" x14ac:dyDescent="0.55000000000000004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6"/>
      <c r="P438" s="5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6.25" customHeight="1" x14ac:dyDescent="0.55000000000000004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6"/>
      <c r="P439" s="5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6.25" customHeight="1" x14ac:dyDescent="0.55000000000000004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6"/>
      <c r="P440" s="5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6.25" customHeight="1" x14ac:dyDescent="0.55000000000000004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6"/>
      <c r="P441" s="5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6.25" customHeight="1" x14ac:dyDescent="0.55000000000000004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6"/>
      <c r="P442" s="5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6.25" customHeight="1" x14ac:dyDescent="0.55000000000000004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6"/>
      <c r="P443" s="5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6.25" customHeight="1" x14ac:dyDescent="0.55000000000000004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6"/>
      <c r="P444" s="5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6.25" customHeight="1" x14ac:dyDescent="0.55000000000000004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6"/>
      <c r="P445" s="5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6.25" customHeight="1" x14ac:dyDescent="0.55000000000000004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6"/>
      <c r="P446" s="57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6.25" customHeight="1" x14ac:dyDescent="0.55000000000000004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6"/>
      <c r="P447" s="5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6.25" customHeight="1" x14ac:dyDescent="0.55000000000000004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6"/>
      <c r="P448" s="5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6.25" customHeight="1" x14ac:dyDescent="0.55000000000000004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6"/>
      <c r="P449" s="5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6.25" customHeight="1" x14ac:dyDescent="0.55000000000000004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6"/>
      <c r="P450" s="57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6.25" customHeight="1" x14ac:dyDescent="0.55000000000000004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6"/>
      <c r="P451" s="57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6.25" customHeight="1" x14ac:dyDescent="0.55000000000000004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6"/>
      <c r="P452" s="57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6.25" customHeight="1" x14ac:dyDescent="0.55000000000000004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6"/>
      <c r="P453" s="57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6.25" customHeight="1" x14ac:dyDescent="0.55000000000000004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6"/>
      <c r="P454" s="57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6.25" customHeight="1" x14ac:dyDescent="0.55000000000000004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6"/>
      <c r="P455" s="57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6.25" customHeight="1" x14ac:dyDescent="0.55000000000000004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6"/>
      <c r="P456" s="57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6.25" customHeight="1" x14ac:dyDescent="0.55000000000000004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6"/>
      <c r="P457" s="57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6.25" customHeight="1" x14ac:dyDescent="0.55000000000000004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6"/>
      <c r="P458" s="57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6.25" customHeight="1" x14ac:dyDescent="0.55000000000000004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6"/>
      <c r="P459" s="57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6.25" customHeight="1" x14ac:dyDescent="0.55000000000000004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6"/>
      <c r="P460" s="5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6.25" customHeight="1" x14ac:dyDescent="0.55000000000000004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6"/>
      <c r="P461" s="5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6.25" customHeight="1" x14ac:dyDescent="0.55000000000000004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6"/>
      <c r="P462" s="5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6.25" customHeight="1" x14ac:dyDescent="0.55000000000000004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6"/>
      <c r="P463" s="5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6.25" customHeight="1" x14ac:dyDescent="0.55000000000000004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6"/>
      <c r="P464" s="5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6.25" customHeight="1" x14ac:dyDescent="0.55000000000000004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6"/>
      <c r="P465" s="5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6.25" customHeight="1" x14ac:dyDescent="0.55000000000000004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6"/>
      <c r="P466" s="5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6.25" customHeight="1" x14ac:dyDescent="0.55000000000000004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6"/>
      <c r="P467" s="5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6.25" customHeight="1" x14ac:dyDescent="0.55000000000000004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6"/>
      <c r="P468" s="5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6.25" customHeight="1" x14ac:dyDescent="0.55000000000000004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6"/>
      <c r="P469" s="5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6.25" customHeight="1" x14ac:dyDescent="0.55000000000000004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6"/>
      <c r="P470" s="5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6.25" customHeight="1" x14ac:dyDescent="0.55000000000000004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6"/>
      <c r="P471" s="5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6.25" customHeight="1" x14ac:dyDescent="0.55000000000000004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6"/>
      <c r="P472" s="5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6.25" customHeight="1" x14ac:dyDescent="0.55000000000000004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6"/>
      <c r="P473" s="5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6.25" customHeight="1" x14ac:dyDescent="0.55000000000000004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6"/>
      <c r="P474" s="5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6.25" customHeight="1" x14ac:dyDescent="0.55000000000000004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6"/>
      <c r="P475" s="5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6.25" customHeight="1" x14ac:dyDescent="0.55000000000000004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6"/>
      <c r="P476" s="57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6.25" customHeight="1" x14ac:dyDescent="0.55000000000000004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6"/>
      <c r="P477" s="57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6.25" customHeight="1" x14ac:dyDescent="0.55000000000000004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6"/>
      <c r="P478" s="57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6.25" customHeight="1" x14ac:dyDescent="0.55000000000000004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6"/>
      <c r="P479" s="57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6.25" customHeight="1" x14ac:dyDescent="0.55000000000000004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6"/>
      <c r="P480" s="57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6.25" customHeight="1" x14ac:dyDescent="0.55000000000000004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6"/>
      <c r="P481" s="57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6.25" customHeight="1" x14ac:dyDescent="0.55000000000000004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6"/>
      <c r="P482" s="5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6.25" customHeight="1" x14ac:dyDescent="0.55000000000000004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6"/>
      <c r="P483" s="5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6.25" customHeight="1" x14ac:dyDescent="0.55000000000000004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6"/>
      <c r="P484" s="5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6.25" customHeight="1" x14ac:dyDescent="0.55000000000000004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6"/>
      <c r="P485" s="5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6.25" customHeight="1" x14ac:dyDescent="0.55000000000000004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6"/>
      <c r="P486" s="5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6.25" customHeight="1" x14ac:dyDescent="0.55000000000000004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6"/>
      <c r="P487" s="57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6.25" customHeight="1" x14ac:dyDescent="0.55000000000000004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6"/>
      <c r="P488" s="57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6.25" customHeight="1" x14ac:dyDescent="0.55000000000000004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6"/>
      <c r="P489" s="57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6.25" customHeight="1" x14ac:dyDescent="0.55000000000000004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6"/>
      <c r="P490" s="57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6.25" customHeight="1" x14ac:dyDescent="0.55000000000000004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6"/>
      <c r="P491" s="57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6.25" customHeight="1" x14ac:dyDescent="0.55000000000000004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6"/>
      <c r="P492" s="57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6.25" customHeight="1" x14ac:dyDescent="0.55000000000000004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6"/>
      <c r="P493" s="57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6.25" customHeight="1" x14ac:dyDescent="0.55000000000000004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6"/>
      <c r="P494" s="57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6.25" customHeight="1" x14ac:dyDescent="0.55000000000000004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6"/>
      <c r="P495" s="5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6.25" customHeight="1" x14ac:dyDescent="0.55000000000000004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6"/>
      <c r="P496" s="5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6.25" customHeight="1" x14ac:dyDescent="0.55000000000000004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6"/>
      <c r="P497" s="5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6.25" customHeight="1" x14ac:dyDescent="0.55000000000000004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6"/>
      <c r="P498" s="5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6.25" customHeight="1" x14ac:dyDescent="0.55000000000000004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6"/>
      <c r="P499" s="5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6.25" customHeight="1" x14ac:dyDescent="0.55000000000000004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6"/>
      <c r="P500" s="5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6.25" customHeight="1" x14ac:dyDescent="0.55000000000000004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6"/>
      <c r="P501" s="5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6.25" customHeight="1" x14ac:dyDescent="0.55000000000000004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6"/>
      <c r="P502" s="5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6.25" customHeight="1" x14ac:dyDescent="0.55000000000000004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6"/>
      <c r="P503" s="5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6.25" customHeight="1" x14ac:dyDescent="0.55000000000000004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6"/>
      <c r="P504" s="5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6.25" customHeight="1" x14ac:dyDescent="0.55000000000000004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6"/>
      <c r="P505" s="5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6.25" customHeight="1" x14ac:dyDescent="0.55000000000000004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6"/>
      <c r="P506" s="5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6.25" customHeight="1" x14ac:dyDescent="0.55000000000000004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6"/>
      <c r="P507" s="5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6.25" customHeight="1" x14ac:dyDescent="0.55000000000000004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6"/>
      <c r="P508" s="5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6.25" customHeight="1" x14ac:dyDescent="0.55000000000000004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6"/>
      <c r="P509" s="5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6.25" customHeight="1" x14ac:dyDescent="0.55000000000000004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6"/>
      <c r="P510" s="5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6.25" customHeight="1" x14ac:dyDescent="0.55000000000000004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6"/>
      <c r="P511" s="5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6.25" customHeight="1" x14ac:dyDescent="0.55000000000000004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6"/>
      <c r="P512" s="5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6.25" customHeight="1" x14ac:dyDescent="0.55000000000000004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6"/>
      <c r="P513" s="5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6.25" customHeight="1" x14ac:dyDescent="0.55000000000000004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6"/>
      <c r="P514" s="5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6.25" customHeight="1" x14ac:dyDescent="0.55000000000000004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6"/>
      <c r="P515" s="5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6.25" customHeight="1" x14ac:dyDescent="0.55000000000000004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6"/>
      <c r="P516" s="5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6.25" customHeight="1" x14ac:dyDescent="0.55000000000000004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6"/>
      <c r="P517" s="5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6.25" customHeight="1" x14ac:dyDescent="0.55000000000000004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6"/>
      <c r="P518" s="5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6.25" customHeight="1" x14ac:dyDescent="0.55000000000000004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6"/>
      <c r="P519" s="5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6.25" customHeight="1" x14ac:dyDescent="0.55000000000000004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6"/>
      <c r="P520" s="5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6.25" customHeight="1" x14ac:dyDescent="0.55000000000000004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6"/>
      <c r="P521" s="5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6.25" customHeight="1" x14ac:dyDescent="0.55000000000000004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6"/>
      <c r="P522" s="5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6.25" customHeight="1" x14ac:dyDescent="0.55000000000000004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6"/>
      <c r="P523" s="5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6.25" customHeight="1" x14ac:dyDescent="0.55000000000000004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6"/>
      <c r="P524" s="5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6.25" customHeight="1" x14ac:dyDescent="0.55000000000000004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6"/>
      <c r="P525" s="57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6.25" customHeight="1" x14ac:dyDescent="0.55000000000000004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6"/>
      <c r="P526" s="5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6.25" customHeight="1" x14ac:dyDescent="0.55000000000000004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6"/>
      <c r="P527" s="5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6.25" customHeight="1" x14ac:dyDescent="0.55000000000000004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6"/>
      <c r="P528" s="5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6.25" customHeight="1" x14ac:dyDescent="0.55000000000000004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6"/>
      <c r="P529" s="57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6.25" customHeight="1" x14ac:dyDescent="0.55000000000000004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6"/>
      <c r="P530" s="57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6.25" customHeight="1" x14ac:dyDescent="0.55000000000000004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6"/>
      <c r="P531" s="5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6.25" customHeight="1" x14ac:dyDescent="0.55000000000000004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6"/>
      <c r="P532" s="5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6.25" customHeight="1" x14ac:dyDescent="0.55000000000000004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6"/>
      <c r="P533" s="5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6.25" customHeight="1" x14ac:dyDescent="0.55000000000000004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6"/>
      <c r="P534" s="5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6.25" customHeight="1" x14ac:dyDescent="0.55000000000000004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6"/>
      <c r="P535" s="5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6.25" customHeight="1" x14ac:dyDescent="0.55000000000000004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6"/>
      <c r="P536" s="57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6.25" customHeight="1" x14ac:dyDescent="0.55000000000000004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6"/>
      <c r="P537" s="57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6.25" customHeight="1" x14ac:dyDescent="0.55000000000000004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6"/>
      <c r="P538" s="5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6.25" customHeight="1" x14ac:dyDescent="0.55000000000000004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6"/>
      <c r="P539" s="5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6.25" customHeight="1" x14ac:dyDescent="0.55000000000000004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6"/>
      <c r="P540" s="5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6.25" customHeight="1" x14ac:dyDescent="0.55000000000000004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6"/>
      <c r="P541" s="5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6.25" customHeight="1" x14ac:dyDescent="0.55000000000000004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6"/>
      <c r="P542" s="57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6.25" customHeight="1" x14ac:dyDescent="0.55000000000000004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6"/>
      <c r="P543" s="5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6.25" customHeight="1" x14ac:dyDescent="0.55000000000000004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6"/>
      <c r="P544" s="5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6.25" customHeight="1" x14ac:dyDescent="0.55000000000000004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6"/>
      <c r="P545" s="5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6.25" customHeight="1" x14ac:dyDescent="0.55000000000000004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6"/>
      <c r="P546" s="5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6.25" customHeight="1" x14ac:dyDescent="0.55000000000000004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6"/>
      <c r="P547" s="5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6.25" customHeight="1" x14ac:dyDescent="0.55000000000000004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6"/>
      <c r="P548" s="57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6.25" customHeight="1" x14ac:dyDescent="0.55000000000000004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6"/>
      <c r="P549" s="57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6.25" customHeight="1" x14ac:dyDescent="0.55000000000000004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6"/>
      <c r="P550" s="57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6.25" customHeight="1" x14ac:dyDescent="0.55000000000000004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6"/>
      <c r="P551" s="5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6.25" customHeight="1" x14ac:dyDescent="0.55000000000000004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6"/>
      <c r="P552" s="5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6.25" customHeight="1" x14ac:dyDescent="0.55000000000000004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6"/>
      <c r="P553" s="5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6.25" customHeight="1" x14ac:dyDescent="0.55000000000000004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6"/>
      <c r="P554" s="57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6.25" customHeight="1" x14ac:dyDescent="0.55000000000000004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6"/>
      <c r="P555" s="57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6.25" customHeight="1" x14ac:dyDescent="0.55000000000000004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6"/>
      <c r="P556" s="5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6.25" customHeight="1" x14ac:dyDescent="0.55000000000000004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6"/>
      <c r="P557" s="5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6.25" customHeight="1" x14ac:dyDescent="0.55000000000000004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6"/>
      <c r="P558" s="5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6.25" customHeight="1" x14ac:dyDescent="0.55000000000000004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6"/>
      <c r="P559" s="5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6.25" customHeight="1" x14ac:dyDescent="0.55000000000000004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6"/>
      <c r="P560" s="57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6.25" customHeight="1" x14ac:dyDescent="0.55000000000000004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6"/>
      <c r="P561" s="57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6.25" customHeight="1" x14ac:dyDescent="0.55000000000000004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6"/>
      <c r="P562" s="57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6.25" customHeight="1" x14ac:dyDescent="0.55000000000000004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6"/>
      <c r="P563" s="57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6.25" customHeight="1" x14ac:dyDescent="0.55000000000000004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6"/>
      <c r="P564" s="57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6.25" customHeight="1" x14ac:dyDescent="0.55000000000000004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6"/>
      <c r="P565" s="57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6.25" customHeight="1" x14ac:dyDescent="0.55000000000000004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6"/>
      <c r="P566" s="57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6.25" customHeight="1" x14ac:dyDescent="0.55000000000000004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6"/>
      <c r="P567" s="57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6.25" customHeight="1" x14ac:dyDescent="0.55000000000000004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6"/>
      <c r="P568" s="57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6.25" customHeight="1" x14ac:dyDescent="0.55000000000000004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6"/>
      <c r="P569" s="5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6.25" customHeight="1" x14ac:dyDescent="0.55000000000000004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6"/>
      <c r="P570" s="5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6.25" customHeight="1" x14ac:dyDescent="0.55000000000000004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6"/>
      <c r="P571" s="5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6.25" customHeight="1" x14ac:dyDescent="0.55000000000000004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6"/>
      <c r="P572" s="57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6.25" customHeight="1" x14ac:dyDescent="0.55000000000000004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6"/>
      <c r="P573" s="57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6.25" customHeight="1" x14ac:dyDescent="0.55000000000000004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6"/>
      <c r="P574" s="5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6.25" customHeight="1" x14ac:dyDescent="0.55000000000000004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6"/>
      <c r="P575" s="5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6.25" customHeight="1" x14ac:dyDescent="0.55000000000000004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6"/>
      <c r="P576" s="5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6.25" customHeight="1" x14ac:dyDescent="0.55000000000000004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6"/>
      <c r="P577" s="5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6.25" customHeight="1" x14ac:dyDescent="0.55000000000000004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6"/>
      <c r="P578" s="57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6.25" customHeight="1" x14ac:dyDescent="0.55000000000000004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6"/>
      <c r="P579" s="57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6.25" customHeight="1" x14ac:dyDescent="0.55000000000000004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6"/>
      <c r="P580" s="57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6.25" customHeight="1" x14ac:dyDescent="0.55000000000000004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6"/>
      <c r="P581" s="57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6.25" customHeight="1" x14ac:dyDescent="0.55000000000000004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6"/>
      <c r="P582" s="5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6.25" customHeight="1" x14ac:dyDescent="0.55000000000000004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6"/>
      <c r="P583" s="5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6.25" customHeight="1" x14ac:dyDescent="0.55000000000000004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6"/>
      <c r="P584" s="5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6.25" customHeight="1" x14ac:dyDescent="0.55000000000000004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6"/>
      <c r="P585" s="5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6.25" customHeight="1" x14ac:dyDescent="0.55000000000000004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6"/>
      <c r="P586" s="5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6.25" customHeight="1" x14ac:dyDescent="0.55000000000000004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6"/>
      <c r="P587" s="5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6.25" customHeight="1" x14ac:dyDescent="0.55000000000000004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6"/>
      <c r="P588" s="5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6.25" customHeight="1" x14ac:dyDescent="0.55000000000000004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6"/>
      <c r="P589" s="5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6.25" customHeight="1" x14ac:dyDescent="0.55000000000000004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6"/>
      <c r="P590" s="5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6.25" customHeight="1" x14ac:dyDescent="0.55000000000000004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6"/>
      <c r="P591" s="5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6.25" customHeight="1" x14ac:dyDescent="0.55000000000000004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6"/>
      <c r="P592" s="5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6.25" customHeight="1" x14ac:dyDescent="0.55000000000000004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6"/>
      <c r="P593" s="5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6.25" customHeight="1" x14ac:dyDescent="0.55000000000000004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6"/>
      <c r="P594" s="5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6.25" customHeight="1" x14ac:dyDescent="0.55000000000000004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6"/>
      <c r="P595" s="5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6.25" customHeight="1" x14ac:dyDescent="0.55000000000000004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6"/>
      <c r="P596" s="5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6.25" customHeight="1" x14ac:dyDescent="0.55000000000000004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6"/>
      <c r="P597" s="5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6.25" customHeight="1" x14ac:dyDescent="0.55000000000000004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6"/>
      <c r="P598" s="57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6.25" customHeight="1" x14ac:dyDescent="0.55000000000000004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6"/>
      <c r="P599" s="57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6.25" customHeight="1" x14ac:dyDescent="0.55000000000000004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6"/>
      <c r="P600" s="57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6.25" customHeight="1" x14ac:dyDescent="0.55000000000000004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6"/>
      <c r="P601" s="57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6.25" customHeight="1" x14ac:dyDescent="0.55000000000000004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6"/>
      <c r="P602" s="57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6.25" customHeight="1" x14ac:dyDescent="0.55000000000000004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6"/>
      <c r="P603" s="57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6.25" customHeight="1" x14ac:dyDescent="0.55000000000000004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6"/>
      <c r="P604" s="57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6.25" customHeight="1" x14ac:dyDescent="0.55000000000000004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6"/>
      <c r="P605" s="5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6.25" customHeight="1" x14ac:dyDescent="0.55000000000000004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6"/>
      <c r="P606" s="5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6.25" customHeight="1" x14ac:dyDescent="0.55000000000000004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6"/>
      <c r="P607" s="5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6.25" customHeight="1" x14ac:dyDescent="0.55000000000000004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6"/>
      <c r="P608" s="57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6.25" customHeight="1" x14ac:dyDescent="0.55000000000000004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6"/>
      <c r="P609" s="57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6.25" customHeight="1" x14ac:dyDescent="0.55000000000000004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6"/>
      <c r="P610" s="57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6.25" customHeight="1" x14ac:dyDescent="0.55000000000000004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6"/>
      <c r="P611" s="57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6.25" customHeight="1" x14ac:dyDescent="0.55000000000000004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6"/>
      <c r="P612" s="57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6.25" customHeight="1" x14ac:dyDescent="0.55000000000000004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6"/>
      <c r="P613" s="57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6.25" customHeight="1" x14ac:dyDescent="0.55000000000000004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6"/>
      <c r="P614" s="57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6.25" customHeight="1" x14ac:dyDescent="0.55000000000000004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6"/>
      <c r="P615" s="57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6.25" customHeight="1" x14ac:dyDescent="0.55000000000000004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6"/>
      <c r="P616" s="57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6.25" customHeight="1" x14ac:dyDescent="0.55000000000000004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6"/>
      <c r="P617" s="57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6.25" customHeight="1" x14ac:dyDescent="0.55000000000000004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6"/>
      <c r="P618" s="57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6.25" customHeight="1" x14ac:dyDescent="0.55000000000000004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6"/>
      <c r="P619" s="57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6.25" customHeight="1" x14ac:dyDescent="0.55000000000000004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6"/>
      <c r="P620" s="57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6.25" customHeight="1" x14ac:dyDescent="0.55000000000000004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6"/>
      <c r="P621" s="57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6.25" customHeight="1" x14ac:dyDescent="0.55000000000000004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6"/>
      <c r="P622" s="57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6.25" customHeight="1" x14ac:dyDescent="0.55000000000000004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6"/>
      <c r="P623" s="57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6.25" customHeight="1" x14ac:dyDescent="0.55000000000000004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6"/>
      <c r="P624" s="57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6.25" customHeight="1" x14ac:dyDescent="0.55000000000000004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6"/>
      <c r="P625" s="57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6.25" customHeight="1" x14ac:dyDescent="0.55000000000000004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6"/>
      <c r="P626" s="57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6.25" customHeight="1" x14ac:dyDescent="0.55000000000000004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6"/>
      <c r="P627" s="57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6.25" customHeight="1" x14ac:dyDescent="0.55000000000000004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6"/>
      <c r="P628" s="57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6.25" customHeight="1" x14ac:dyDescent="0.55000000000000004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6"/>
      <c r="P629" s="57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6.25" customHeight="1" x14ac:dyDescent="0.55000000000000004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6"/>
      <c r="P630" s="57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6.25" customHeight="1" x14ac:dyDescent="0.55000000000000004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6"/>
      <c r="P631" s="57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6.25" customHeight="1" x14ac:dyDescent="0.55000000000000004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6"/>
      <c r="P632" s="57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6.25" customHeight="1" x14ac:dyDescent="0.55000000000000004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6"/>
      <c r="P633" s="57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6.25" customHeight="1" x14ac:dyDescent="0.55000000000000004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6"/>
      <c r="P634" s="57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6.25" customHeight="1" x14ac:dyDescent="0.55000000000000004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6"/>
      <c r="P635" s="57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6.25" customHeight="1" x14ac:dyDescent="0.55000000000000004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6"/>
      <c r="P636" s="5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6.25" customHeight="1" x14ac:dyDescent="0.55000000000000004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6"/>
      <c r="P637" s="5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6.25" customHeight="1" x14ac:dyDescent="0.55000000000000004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6"/>
      <c r="P638" s="5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6.25" customHeight="1" x14ac:dyDescent="0.55000000000000004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6"/>
      <c r="P639" s="5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6.25" customHeight="1" x14ac:dyDescent="0.55000000000000004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6"/>
      <c r="P640" s="5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6.25" customHeight="1" x14ac:dyDescent="0.55000000000000004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6"/>
      <c r="P641" s="57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6.25" customHeight="1" x14ac:dyDescent="0.55000000000000004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6"/>
      <c r="P642" s="57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6.25" customHeight="1" x14ac:dyDescent="0.55000000000000004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6"/>
      <c r="P643" s="57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6.25" customHeight="1" x14ac:dyDescent="0.55000000000000004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6"/>
      <c r="P644" s="57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6.25" customHeight="1" x14ac:dyDescent="0.55000000000000004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6"/>
      <c r="P645" s="57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6.25" customHeight="1" x14ac:dyDescent="0.55000000000000004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6"/>
      <c r="P646" s="5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6.25" customHeight="1" x14ac:dyDescent="0.55000000000000004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6"/>
      <c r="P647" s="5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6.25" customHeight="1" x14ac:dyDescent="0.55000000000000004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6"/>
      <c r="P648" s="5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6.25" customHeight="1" x14ac:dyDescent="0.55000000000000004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6"/>
      <c r="P649" s="5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6.25" customHeight="1" x14ac:dyDescent="0.55000000000000004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6"/>
      <c r="P650" s="5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6.25" customHeight="1" x14ac:dyDescent="0.55000000000000004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6"/>
      <c r="P651" s="5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6.25" customHeight="1" x14ac:dyDescent="0.55000000000000004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6"/>
      <c r="P652" s="5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6.25" customHeight="1" x14ac:dyDescent="0.55000000000000004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6"/>
      <c r="P653" s="57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6.25" customHeight="1" x14ac:dyDescent="0.55000000000000004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6"/>
      <c r="P654" s="57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6.25" customHeight="1" x14ac:dyDescent="0.55000000000000004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6"/>
      <c r="P655" s="57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6.25" customHeight="1" x14ac:dyDescent="0.55000000000000004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6"/>
      <c r="P656" s="57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6.25" customHeight="1" x14ac:dyDescent="0.55000000000000004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6"/>
      <c r="P657" s="57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6.25" customHeight="1" x14ac:dyDescent="0.55000000000000004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6"/>
      <c r="P658" s="57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6.25" customHeight="1" x14ac:dyDescent="0.55000000000000004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6"/>
      <c r="P659" s="5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6.25" customHeight="1" x14ac:dyDescent="0.55000000000000004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6"/>
      <c r="P660" s="5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6.25" customHeight="1" x14ac:dyDescent="0.55000000000000004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6"/>
      <c r="P661" s="5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6.25" customHeight="1" x14ac:dyDescent="0.55000000000000004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6"/>
      <c r="P662" s="57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6.25" customHeight="1" x14ac:dyDescent="0.55000000000000004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6"/>
      <c r="P663" s="57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6.25" customHeight="1" x14ac:dyDescent="0.55000000000000004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6"/>
      <c r="P664" s="57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6.25" customHeight="1" x14ac:dyDescent="0.55000000000000004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6"/>
      <c r="P665" s="57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6.25" customHeight="1" x14ac:dyDescent="0.55000000000000004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6"/>
      <c r="P666" s="57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6.25" customHeight="1" x14ac:dyDescent="0.55000000000000004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6"/>
      <c r="P667" s="57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6.25" customHeight="1" x14ac:dyDescent="0.55000000000000004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6"/>
      <c r="P668" s="57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6.25" customHeight="1" x14ac:dyDescent="0.55000000000000004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6"/>
      <c r="P669" s="57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6.25" customHeight="1" x14ac:dyDescent="0.55000000000000004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6"/>
      <c r="P670" s="57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6.25" customHeight="1" x14ac:dyDescent="0.55000000000000004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6"/>
      <c r="P671" s="57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6.25" customHeight="1" x14ac:dyDescent="0.55000000000000004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6"/>
      <c r="P672" s="57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6.25" customHeight="1" x14ac:dyDescent="0.55000000000000004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6"/>
      <c r="P673" s="57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6.25" customHeight="1" x14ac:dyDescent="0.55000000000000004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6"/>
      <c r="P674" s="57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6.25" customHeight="1" x14ac:dyDescent="0.55000000000000004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6"/>
      <c r="P675" s="57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6.25" customHeight="1" x14ac:dyDescent="0.55000000000000004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6"/>
      <c r="P676" s="57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6.25" customHeight="1" x14ac:dyDescent="0.55000000000000004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6"/>
      <c r="P677" s="57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6.25" customHeight="1" x14ac:dyDescent="0.55000000000000004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6"/>
      <c r="P678" s="57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6.25" customHeight="1" x14ac:dyDescent="0.55000000000000004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6"/>
      <c r="P679" s="57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6.25" customHeight="1" x14ac:dyDescent="0.55000000000000004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6"/>
      <c r="P680" s="57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6.25" customHeight="1" x14ac:dyDescent="0.55000000000000004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6"/>
      <c r="P681" s="5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6.25" customHeight="1" x14ac:dyDescent="0.55000000000000004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6"/>
      <c r="P682" s="5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6.25" customHeight="1" x14ac:dyDescent="0.55000000000000004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6"/>
      <c r="P683" s="5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6.25" customHeight="1" x14ac:dyDescent="0.55000000000000004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6"/>
      <c r="P684" s="5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6.25" customHeight="1" x14ac:dyDescent="0.55000000000000004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6"/>
      <c r="P685" s="5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6.25" customHeight="1" x14ac:dyDescent="0.55000000000000004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6"/>
      <c r="P686" s="5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6.25" customHeight="1" x14ac:dyDescent="0.55000000000000004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6"/>
      <c r="P687" s="5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6.25" customHeight="1" x14ac:dyDescent="0.55000000000000004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6"/>
      <c r="P688" s="5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6.25" customHeight="1" x14ac:dyDescent="0.55000000000000004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6"/>
      <c r="P689" s="5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6.25" customHeight="1" x14ac:dyDescent="0.55000000000000004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6"/>
      <c r="P690" s="5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6.25" customHeight="1" x14ac:dyDescent="0.55000000000000004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6"/>
      <c r="P691" s="5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6.25" customHeight="1" x14ac:dyDescent="0.55000000000000004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6"/>
      <c r="P692" s="5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6.25" customHeight="1" x14ac:dyDescent="0.55000000000000004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6"/>
      <c r="P693" s="5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6.25" customHeight="1" x14ac:dyDescent="0.55000000000000004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6"/>
      <c r="P694" s="5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6.25" customHeight="1" x14ac:dyDescent="0.55000000000000004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6"/>
      <c r="P695" s="5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6.25" customHeight="1" x14ac:dyDescent="0.55000000000000004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6"/>
      <c r="P696" s="5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6.25" customHeight="1" x14ac:dyDescent="0.55000000000000004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6"/>
      <c r="P697" s="5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6.25" customHeight="1" x14ac:dyDescent="0.55000000000000004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6"/>
      <c r="P698" s="5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6.25" customHeight="1" x14ac:dyDescent="0.55000000000000004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6"/>
      <c r="P699" s="5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6.25" customHeight="1" x14ac:dyDescent="0.55000000000000004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6"/>
      <c r="P700" s="5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6.25" customHeight="1" x14ac:dyDescent="0.55000000000000004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6"/>
      <c r="P701" s="5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6.25" customHeight="1" x14ac:dyDescent="0.55000000000000004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6"/>
      <c r="P702" s="5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6.25" customHeight="1" x14ac:dyDescent="0.55000000000000004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6"/>
      <c r="P703" s="57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6.25" customHeight="1" x14ac:dyDescent="0.55000000000000004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6"/>
      <c r="P704" s="57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6.25" customHeight="1" x14ac:dyDescent="0.55000000000000004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6"/>
      <c r="P705" s="57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6.25" customHeight="1" x14ac:dyDescent="0.55000000000000004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6"/>
      <c r="P706" s="57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6.25" customHeight="1" x14ac:dyDescent="0.55000000000000004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6"/>
      <c r="P707" s="5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6.25" customHeight="1" x14ac:dyDescent="0.55000000000000004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6"/>
      <c r="P708" s="5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6.25" customHeight="1" x14ac:dyDescent="0.55000000000000004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6"/>
      <c r="P709" s="5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6.25" customHeight="1" x14ac:dyDescent="0.55000000000000004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6"/>
      <c r="P710" s="5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6.25" customHeight="1" x14ac:dyDescent="0.55000000000000004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6"/>
      <c r="P711" s="5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6.25" customHeight="1" x14ac:dyDescent="0.55000000000000004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6"/>
      <c r="P712" s="5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6.25" customHeight="1" x14ac:dyDescent="0.55000000000000004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6"/>
      <c r="P713" s="5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6.25" customHeight="1" x14ac:dyDescent="0.55000000000000004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6"/>
      <c r="P714" s="5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6.25" customHeight="1" x14ac:dyDescent="0.55000000000000004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6"/>
      <c r="P715" s="57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6.25" customHeight="1" x14ac:dyDescent="0.55000000000000004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6"/>
      <c r="P716" s="57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6.25" customHeight="1" x14ac:dyDescent="0.55000000000000004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6"/>
      <c r="P717" s="57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6.25" customHeight="1" x14ac:dyDescent="0.55000000000000004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6"/>
      <c r="P718" s="57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6.25" customHeight="1" x14ac:dyDescent="0.55000000000000004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6"/>
      <c r="P719" s="57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6.25" customHeight="1" x14ac:dyDescent="0.55000000000000004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6"/>
      <c r="P720" s="5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6.25" customHeight="1" x14ac:dyDescent="0.55000000000000004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6"/>
      <c r="P721" s="5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6.25" customHeight="1" x14ac:dyDescent="0.55000000000000004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6"/>
      <c r="P722" s="5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6.25" customHeight="1" x14ac:dyDescent="0.55000000000000004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6"/>
      <c r="P723" s="57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6.25" customHeight="1" x14ac:dyDescent="0.55000000000000004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6"/>
      <c r="P724" s="5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6.25" customHeight="1" x14ac:dyDescent="0.55000000000000004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6"/>
      <c r="P725" s="5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6.25" customHeight="1" x14ac:dyDescent="0.55000000000000004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6"/>
      <c r="P726" s="5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6.25" customHeight="1" x14ac:dyDescent="0.55000000000000004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6"/>
      <c r="P727" s="57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6.25" customHeight="1" x14ac:dyDescent="0.55000000000000004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6"/>
      <c r="P728" s="57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6.25" customHeight="1" x14ac:dyDescent="0.55000000000000004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6"/>
      <c r="P729" s="57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6.25" customHeight="1" x14ac:dyDescent="0.55000000000000004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6"/>
      <c r="P730" s="57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6.25" customHeight="1" x14ac:dyDescent="0.55000000000000004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6"/>
      <c r="P731" s="57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6.25" customHeight="1" x14ac:dyDescent="0.55000000000000004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6"/>
      <c r="P732" s="57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6.25" customHeight="1" x14ac:dyDescent="0.55000000000000004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6"/>
      <c r="P733" s="57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6.25" customHeight="1" x14ac:dyDescent="0.55000000000000004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6"/>
      <c r="P734" s="57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6.25" customHeight="1" x14ac:dyDescent="0.55000000000000004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6"/>
      <c r="P735" s="57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6.25" customHeight="1" x14ac:dyDescent="0.55000000000000004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6"/>
      <c r="P736" s="57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6.25" customHeight="1" x14ac:dyDescent="0.55000000000000004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6"/>
      <c r="P737" s="57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6.25" customHeight="1" x14ac:dyDescent="0.55000000000000004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6"/>
      <c r="P738" s="57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6.25" customHeight="1" x14ac:dyDescent="0.55000000000000004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6"/>
      <c r="P739" s="57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6.25" customHeight="1" x14ac:dyDescent="0.55000000000000004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6"/>
      <c r="P740" s="57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6.25" customHeight="1" x14ac:dyDescent="0.55000000000000004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6"/>
      <c r="P741" s="57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6.25" customHeight="1" x14ac:dyDescent="0.55000000000000004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6"/>
      <c r="P742" s="57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6.25" customHeight="1" x14ac:dyDescent="0.55000000000000004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6"/>
      <c r="P743" s="57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6.25" customHeight="1" x14ac:dyDescent="0.55000000000000004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6"/>
      <c r="P744" s="57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6.25" customHeight="1" x14ac:dyDescent="0.55000000000000004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6"/>
      <c r="P745" s="57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6.25" customHeight="1" x14ac:dyDescent="0.55000000000000004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6"/>
      <c r="P746" s="57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6.25" customHeight="1" x14ac:dyDescent="0.55000000000000004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6"/>
      <c r="P747" s="57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6.25" customHeight="1" x14ac:dyDescent="0.55000000000000004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6"/>
      <c r="P748" s="57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6.25" customHeight="1" x14ac:dyDescent="0.55000000000000004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6"/>
      <c r="P749" s="57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6.25" customHeight="1" x14ac:dyDescent="0.55000000000000004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6"/>
      <c r="P750" s="57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6.25" customHeight="1" x14ac:dyDescent="0.55000000000000004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6"/>
      <c r="P751" s="57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6.25" customHeight="1" x14ac:dyDescent="0.55000000000000004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6"/>
      <c r="P752" s="57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6.25" customHeight="1" x14ac:dyDescent="0.55000000000000004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6"/>
      <c r="P753" s="57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6.25" customHeight="1" x14ac:dyDescent="0.55000000000000004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6"/>
      <c r="P754" s="57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6.25" customHeight="1" x14ac:dyDescent="0.55000000000000004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6"/>
      <c r="P755" s="57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6.25" customHeight="1" x14ac:dyDescent="0.55000000000000004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6"/>
      <c r="P756" s="57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6.25" customHeight="1" x14ac:dyDescent="0.55000000000000004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6"/>
      <c r="P757" s="57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6.25" customHeight="1" x14ac:dyDescent="0.55000000000000004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6"/>
      <c r="P758" s="57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6.25" customHeight="1" x14ac:dyDescent="0.55000000000000004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6"/>
      <c r="P759" s="57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6.25" customHeight="1" x14ac:dyDescent="0.55000000000000004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6"/>
      <c r="P760" s="57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6.25" customHeight="1" x14ac:dyDescent="0.55000000000000004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6"/>
      <c r="P761" s="57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6.25" customHeight="1" x14ac:dyDescent="0.55000000000000004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6"/>
      <c r="P762" s="57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6.25" customHeight="1" x14ac:dyDescent="0.55000000000000004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6"/>
      <c r="P763" s="57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6.25" customHeight="1" x14ac:dyDescent="0.55000000000000004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6"/>
      <c r="P764" s="57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6.25" customHeight="1" x14ac:dyDescent="0.55000000000000004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6"/>
      <c r="P765" s="57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6.25" customHeight="1" x14ac:dyDescent="0.55000000000000004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6"/>
      <c r="P766" s="57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6.25" customHeight="1" x14ac:dyDescent="0.55000000000000004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6"/>
      <c r="P767" s="57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6.25" customHeight="1" x14ac:dyDescent="0.55000000000000004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6"/>
      <c r="P768" s="57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6.25" customHeight="1" x14ac:dyDescent="0.55000000000000004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6"/>
      <c r="P769" s="57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6.25" customHeight="1" x14ac:dyDescent="0.55000000000000004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6"/>
      <c r="P770" s="57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6.25" customHeight="1" x14ac:dyDescent="0.55000000000000004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6"/>
      <c r="P771" s="57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6.25" customHeight="1" x14ac:dyDescent="0.55000000000000004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6"/>
      <c r="P772" s="57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6.25" customHeight="1" x14ac:dyDescent="0.55000000000000004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6"/>
      <c r="P773" s="57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6.25" customHeight="1" x14ac:dyDescent="0.55000000000000004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6"/>
      <c r="P774" s="5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6.25" customHeight="1" x14ac:dyDescent="0.55000000000000004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6"/>
      <c r="P775" s="5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6.25" customHeight="1" x14ac:dyDescent="0.55000000000000004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6"/>
      <c r="P776" s="5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6.25" customHeight="1" x14ac:dyDescent="0.55000000000000004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6"/>
      <c r="P777" s="5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6.25" customHeight="1" x14ac:dyDescent="0.55000000000000004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6"/>
      <c r="P778" s="5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6.25" customHeight="1" x14ac:dyDescent="0.55000000000000004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6"/>
      <c r="P779" s="5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6.25" customHeight="1" x14ac:dyDescent="0.55000000000000004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6"/>
      <c r="P780" s="5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6.25" customHeight="1" x14ac:dyDescent="0.55000000000000004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6"/>
      <c r="P781" s="5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6.25" customHeight="1" x14ac:dyDescent="0.55000000000000004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6"/>
      <c r="P782" s="5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6.25" customHeight="1" x14ac:dyDescent="0.55000000000000004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6"/>
      <c r="P783" s="5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6.25" customHeight="1" x14ac:dyDescent="0.55000000000000004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6"/>
      <c r="P784" s="5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6.25" customHeight="1" x14ac:dyDescent="0.55000000000000004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6"/>
      <c r="P785" s="5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6.25" customHeight="1" x14ac:dyDescent="0.55000000000000004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6"/>
      <c r="P786" s="5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6.25" customHeight="1" x14ac:dyDescent="0.55000000000000004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6"/>
      <c r="P787" s="5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6.25" customHeight="1" x14ac:dyDescent="0.55000000000000004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6"/>
      <c r="P788" s="5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6.25" customHeight="1" x14ac:dyDescent="0.55000000000000004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6"/>
      <c r="P789" s="5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6.25" customHeight="1" x14ac:dyDescent="0.55000000000000004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6"/>
      <c r="P790" s="5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6.25" customHeight="1" x14ac:dyDescent="0.55000000000000004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6"/>
      <c r="P791" s="5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6.25" customHeight="1" x14ac:dyDescent="0.55000000000000004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6"/>
      <c r="P792" s="57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6.25" customHeight="1" x14ac:dyDescent="0.55000000000000004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6"/>
      <c r="P793" s="57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6.25" customHeight="1" x14ac:dyDescent="0.55000000000000004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6"/>
      <c r="P794" s="57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6.25" customHeight="1" x14ac:dyDescent="0.55000000000000004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6"/>
      <c r="P795" s="57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6.25" customHeight="1" x14ac:dyDescent="0.55000000000000004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6"/>
      <c r="P796" s="57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6.25" customHeight="1" x14ac:dyDescent="0.55000000000000004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6"/>
      <c r="P797" s="57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6.25" customHeight="1" x14ac:dyDescent="0.55000000000000004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6"/>
      <c r="P798" s="57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6.25" customHeight="1" x14ac:dyDescent="0.55000000000000004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6"/>
      <c r="P799" s="57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6.25" customHeight="1" x14ac:dyDescent="0.55000000000000004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6"/>
      <c r="P800" s="57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6.25" customHeight="1" x14ac:dyDescent="0.55000000000000004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6"/>
      <c r="P801" s="57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6.25" customHeight="1" x14ac:dyDescent="0.55000000000000004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6"/>
      <c r="P802" s="57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6.25" customHeight="1" x14ac:dyDescent="0.55000000000000004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6"/>
      <c r="P803" s="57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6.25" customHeight="1" x14ac:dyDescent="0.55000000000000004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6"/>
      <c r="P804" s="57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6.25" customHeight="1" x14ac:dyDescent="0.55000000000000004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6"/>
      <c r="P805" s="57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6.25" customHeight="1" x14ac:dyDescent="0.55000000000000004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6"/>
      <c r="P806" s="57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6.25" customHeight="1" x14ac:dyDescent="0.55000000000000004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6"/>
      <c r="P807" s="57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6.25" customHeight="1" x14ac:dyDescent="0.55000000000000004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6"/>
      <c r="P808" s="57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6.25" customHeight="1" x14ac:dyDescent="0.55000000000000004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6"/>
      <c r="P809" s="5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6.25" customHeight="1" x14ac:dyDescent="0.55000000000000004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6"/>
      <c r="P810" s="5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6.25" customHeight="1" x14ac:dyDescent="0.55000000000000004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6"/>
      <c r="P811" s="5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6.25" customHeight="1" x14ac:dyDescent="0.55000000000000004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6"/>
      <c r="P812" s="5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6.25" customHeight="1" x14ac:dyDescent="0.55000000000000004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6"/>
      <c r="P813" s="5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6.25" customHeight="1" x14ac:dyDescent="0.55000000000000004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6"/>
      <c r="P814" s="5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6.25" customHeight="1" x14ac:dyDescent="0.55000000000000004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6"/>
      <c r="P815" s="5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6.25" customHeight="1" x14ac:dyDescent="0.55000000000000004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6"/>
      <c r="P816" s="5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6.25" customHeight="1" x14ac:dyDescent="0.55000000000000004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6"/>
      <c r="P817" s="5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6.25" customHeight="1" x14ac:dyDescent="0.55000000000000004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6"/>
      <c r="P818" s="5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6.25" customHeight="1" x14ac:dyDescent="0.55000000000000004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6"/>
      <c r="P819" s="5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6.25" customHeight="1" x14ac:dyDescent="0.55000000000000004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6"/>
      <c r="P820" s="5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6.25" customHeight="1" x14ac:dyDescent="0.55000000000000004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6"/>
      <c r="P821" s="5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6.25" customHeight="1" x14ac:dyDescent="0.55000000000000004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6"/>
      <c r="P822" s="5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6.25" customHeight="1" x14ac:dyDescent="0.55000000000000004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6"/>
      <c r="P823" s="5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6.25" customHeight="1" x14ac:dyDescent="0.55000000000000004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6"/>
      <c r="P824" s="5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6.25" customHeight="1" x14ac:dyDescent="0.55000000000000004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6"/>
      <c r="P825" s="5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6.25" customHeight="1" x14ac:dyDescent="0.55000000000000004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6"/>
      <c r="P826" s="57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6.25" customHeight="1" x14ac:dyDescent="0.55000000000000004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6"/>
      <c r="P827" s="57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6.25" customHeight="1" x14ac:dyDescent="0.55000000000000004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6"/>
      <c r="P828" s="57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6.25" customHeight="1" x14ac:dyDescent="0.55000000000000004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6"/>
      <c r="P829" s="57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6.25" customHeight="1" x14ac:dyDescent="0.55000000000000004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6"/>
      <c r="P830" s="57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6.25" customHeight="1" x14ac:dyDescent="0.55000000000000004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6"/>
      <c r="P831" s="57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6.25" customHeight="1" x14ac:dyDescent="0.55000000000000004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6"/>
      <c r="P832" s="57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6.25" customHeight="1" x14ac:dyDescent="0.55000000000000004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6"/>
      <c r="P833" s="5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6.25" customHeight="1" x14ac:dyDescent="0.55000000000000004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6"/>
      <c r="P834" s="5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6.25" customHeight="1" x14ac:dyDescent="0.55000000000000004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6"/>
      <c r="P835" s="5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6.25" customHeight="1" x14ac:dyDescent="0.55000000000000004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6"/>
      <c r="P836" s="5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6.25" customHeight="1" x14ac:dyDescent="0.55000000000000004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6"/>
      <c r="P837" s="57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6.25" customHeight="1" x14ac:dyDescent="0.55000000000000004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6"/>
      <c r="P838" s="5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6.25" customHeight="1" x14ac:dyDescent="0.55000000000000004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6"/>
      <c r="P839" s="5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6.25" customHeight="1" x14ac:dyDescent="0.55000000000000004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6"/>
      <c r="P840" s="5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6.25" customHeight="1" x14ac:dyDescent="0.55000000000000004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6"/>
      <c r="P841" s="5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6.25" customHeight="1" x14ac:dyDescent="0.55000000000000004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6"/>
      <c r="P842" s="57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6.25" customHeight="1" x14ac:dyDescent="0.55000000000000004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6"/>
      <c r="P843" s="5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6.25" customHeight="1" x14ac:dyDescent="0.55000000000000004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6"/>
      <c r="P844" s="5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6.25" customHeight="1" x14ac:dyDescent="0.55000000000000004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6"/>
      <c r="P845" s="5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6.25" customHeight="1" x14ac:dyDescent="0.55000000000000004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6"/>
      <c r="P846" s="5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6.25" customHeight="1" x14ac:dyDescent="0.55000000000000004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6"/>
      <c r="P847" s="5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6.25" customHeight="1" x14ac:dyDescent="0.55000000000000004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6"/>
      <c r="P848" s="5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6.25" customHeight="1" x14ac:dyDescent="0.55000000000000004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6"/>
      <c r="P849" s="5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6.25" customHeight="1" x14ac:dyDescent="0.55000000000000004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6"/>
      <c r="P850" s="5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6.25" customHeight="1" x14ac:dyDescent="0.55000000000000004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6"/>
      <c r="P851" s="5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6.25" customHeight="1" x14ac:dyDescent="0.55000000000000004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6"/>
      <c r="P852" s="5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6.25" customHeight="1" x14ac:dyDescent="0.55000000000000004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6"/>
      <c r="P853" s="5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6.25" customHeight="1" x14ac:dyDescent="0.55000000000000004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6"/>
      <c r="P854" s="5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6.25" customHeight="1" x14ac:dyDescent="0.55000000000000004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6"/>
      <c r="P855" s="5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6.25" customHeight="1" x14ac:dyDescent="0.55000000000000004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6"/>
      <c r="P856" s="5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6.25" customHeight="1" x14ac:dyDescent="0.55000000000000004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6"/>
      <c r="P857" s="5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6.25" customHeight="1" x14ac:dyDescent="0.55000000000000004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6"/>
      <c r="P858" s="5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6.25" customHeight="1" x14ac:dyDescent="0.55000000000000004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6"/>
      <c r="P859" s="5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6.25" customHeight="1" x14ac:dyDescent="0.55000000000000004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6"/>
      <c r="P860" s="5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6.25" customHeight="1" x14ac:dyDescent="0.55000000000000004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6"/>
      <c r="P861" s="5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6.25" customHeight="1" x14ac:dyDescent="0.55000000000000004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6"/>
      <c r="P862" s="5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6.25" customHeight="1" x14ac:dyDescent="0.55000000000000004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6"/>
      <c r="P863" s="5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6.25" customHeight="1" x14ac:dyDescent="0.55000000000000004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6"/>
      <c r="P864" s="5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6.25" customHeight="1" x14ac:dyDescent="0.55000000000000004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6"/>
      <c r="P865" s="5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6.25" customHeight="1" x14ac:dyDescent="0.55000000000000004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6"/>
      <c r="P866" s="57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6.25" customHeight="1" x14ac:dyDescent="0.55000000000000004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6"/>
      <c r="P867" s="57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6.25" customHeight="1" x14ac:dyDescent="0.55000000000000004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6"/>
      <c r="P868" s="57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6.25" customHeight="1" x14ac:dyDescent="0.55000000000000004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6"/>
      <c r="P869" s="57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6.25" customHeight="1" x14ac:dyDescent="0.55000000000000004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6"/>
      <c r="P870" s="57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6.25" customHeight="1" x14ac:dyDescent="0.55000000000000004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6"/>
      <c r="P871" s="57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6.25" customHeight="1" x14ac:dyDescent="0.55000000000000004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6"/>
      <c r="P872" s="57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6.25" customHeight="1" x14ac:dyDescent="0.55000000000000004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6"/>
      <c r="P873" s="57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6.25" customHeight="1" x14ac:dyDescent="0.55000000000000004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6"/>
      <c r="P874" s="57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6.25" customHeight="1" x14ac:dyDescent="0.55000000000000004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6"/>
      <c r="P875" s="5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6.25" customHeight="1" x14ac:dyDescent="0.55000000000000004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6"/>
      <c r="P876" s="5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6.25" customHeight="1" x14ac:dyDescent="0.55000000000000004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6"/>
      <c r="P877" s="5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6.25" customHeight="1" x14ac:dyDescent="0.55000000000000004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6"/>
      <c r="P878" s="57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6.25" customHeight="1" x14ac:dyDescent="0.55000000000000004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6"/>
      <c r="P879" s="57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6.25" customHeight="1" x14ac:dyDescent="0.55000000000000004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6"/>
      <c r="P880" s="5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6.25" customHeight="1" x14ac:dyDescent="0.55000000000000004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6"/>
      <c r="P881" s="5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6.25" customHeight="1" x14ac:dyDescent="0.55000000000000004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6"/>
      <c r="P882" s="5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6.25" customHeight="1" x14ac:dyDescent="0.55000000000000004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6"/>
      <c r="P883" s="5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6.25" customHeight="1" x14ac:dyDescent="0.55000000000000004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6"/>
      <c r="P884" s="57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6.25" customHeight="1" x14ac:dyDescent="0.55000000000000004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6"/>
      <c r="P885" s="57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6.25" customHeight="1" x14ac:dyDescent="0.55000000000000004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6"/>
      <c r="P886" s="57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6.25" customHeight="1" x14ac:dyDescent="0.55000000000000004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6"/>
      <c r="P887" s="57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6.25" customHeight="1" x14ac:dyDescent="0.55000000000000004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6"/>
      <c r="P888" s="57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6.25" customHeight="1" x14ac:dyDescent="0.55000000000000004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6"/>
      <c r="P889" s="57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6.25" customHeight="1" x14ac:dyDescent="0.55000000000000004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6"/>
      <c r="P890" s="57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6.25" customHeight="1" x14ac:dyDescent="0.55000000000000004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6"/>
      <c r="P891" s="57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6.25" customHeight="1" x14ac:dyDescent="0.55000000000000004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6"/>
      <c r="P892" s="57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6.25" customHeight="1" x14ac:dyDescent="0.55000000000000004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6"/>
      <c r="P893" s="5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6.25" customHeight="1" x14ac:dyDescent="0.55000000000000004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6"/>
      <c r="P894" s="5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6.25" customHeight="1" x14ac:dyDescent="0.55000000000000004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6"/>
      <c r="P895" s="5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6.25" customHeight="1" x14ac:dyDescent="0.55000000000000004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6"/>
      <c r="P896" s="57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6.25" customHeight="1" x14ac:dyDescent="0.55000000000000004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6"/>
      <c r="P897" s="5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6.25" customHeight="1" x14ac:dyDescent="0.55000000000000004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6"/>
      <c r="P898" s="5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6.25" customHeight="1" x14ac:dyDescent="0.55000000000000004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6"/>
      <c r="P899" s="5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6.25" customHeight="1" x14ac:dyDescent="0.55000000000000004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6"/>
      <c r="P900" s="5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6.25" customHeight="1" x14ac:dyDescent="0.55000000000000004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6"/>
      <c r="P901" s="5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6.25" customHeight="1" x14ac:dyDescent="0.55000000000000004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6"/>
      <c r="P902" s="5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6.25" customHeight="1" x14ac:dyDescent="0.55000000000000004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6"/>
      <c r="P903" s="5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6.25" customHeight="1" x14ac:dyDescent="0.55000000000000004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6"/>
      <c r="P904" s="5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6.25" customHeight="1" x14ac:dyDescent="0.55000000000000004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6"/>
      <c r="P905" s="5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6.25" customHeight="1" x14ac:dyDescent="0.55000000000000004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6"/>
      <c r="P906" s="5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6.25" customHeight="1" x14ac:dyDescent="0.55000000000000004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6"/>
      <c r="P907" s="5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6.25" customHeight="1" x14ac:dyDescent="0.55000000000000004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6"/>
      <c r="P908" s="5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6.25" customHeight="1" x14ac:dyDescent="0.55000000000000004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6"/>
      <c r="P909" s="5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6.25" customHeight="1" x14ac:dyDescent="0.55000000000000004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6"/>
      <c r="P910" s="5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6.25" customHeight="1" x14ac:dyDescent="0.55000000000000004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6"/>
      <c r="P911" s="5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6.25" customHeight="1" x14ac:dyDescent="0.55000000000000004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6"/>
      <c r="P912" s="5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6.25" customHeight="1" x14ac:dyDescent="0.55000000000000004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6"/>
      <c r="P913" s="5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6.25" customHeight="1" x14ac:dyDescent="0.55000000000000004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6"/>
      <c r="P914" s="57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6.25" customHeight="1" x14ac:dyDescent="0.55000000000000004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6"/>
      <c r="P915" s="5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6.25" customHeight="1" x14ac:dyDescent="0.55000000000000004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6"/>
      <c r="P916" s="5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6.25" customHeight="1" x14ac:dyDescent="0.55000000000000004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6"/>
      <c r="P917" s="5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6.25" customHeight="1" x14ac:dyDescent="0.55000000000000004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6"/>
      <c r="P918" s="5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6.25" customHeight="1" x14ac:dyDescent="0.55000000000000004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6"/>
      <c r="P919" s="5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6.25" customHeight="1" x14ac:dyDescent="0.55000000000000004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6"/>
      <c r="P920" s="5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6.25" customHeight="1" x14ac:dyDescent="0.55000000000000004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6"/>
      <c r="P921" s="5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6.25" customHeight="1" x14ac:dyDescent="0.55000000000000004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6"/>
      <c r="P922" s="5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6.25" customHeight="1" x14ac:dyDescent="0.55000000000000004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6"/>
      <c r="P923" s="5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6.25" customHeight="1" x14ac:dyDescent="0.55000000000000004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6"/>
      <c r="P924" s="5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6.25" customHeight="1" x14ac:dyDescent="0.55000000000000004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6"/>
      <c r="P925" s="5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6.25" customHeight="1" x14ac:dyDescent="0.55000000000000004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6"/>
      <c r="P926" s="5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6.25" customHeight="1" x14ac:dyDescent="0.55000000000000004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6"/>
      <c r="P927" s="5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6.25" customHeight="1" x14ac:dyDescent="0.55000000000000004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6"/>
      <c r="P928" s="57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6.25" customHeight="1" x14ac:dyDescent="0.55000000000000004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6"/>
      <c r="P929" s="5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6.25" customHeight="1" x14ac:dyDescent="0.55000000000000004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6"/>
      <c r="P930" s="5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6.25" customHeight="1" x14ac:dyDescent="0.55000000000000004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6"/>
      <c r="P931" s="5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6.25" customHeight="1" x14ac:dyDescent="0.55000000000000004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6"/>
      <c r="P932" s="57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6.25" customHeight="1" x14ac:dyDescent="0.55000000000000004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6"/>
      <c r="P933" s="57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6.25" customHeight="1" x14ac:dyDescent="0.55000000000000004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6"/>
      <c r="P934" s="5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6.25" customHeight="1" x14ac:dyDescent="0.55000000000000004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6"/>
      <c r="P935" s="5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6.25" customHeight="1" x14ac:dyDescent="0.55000000000000004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6"/>
      <c r="P936" s="5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6.25" customHeight="1" x14ac:dyDescent="0.55000000000000004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6"/>
      <c r="P937" s="5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6.25" customHeight="1" x14ac:dyDescent="0.55000000000000004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6"/>
      <c r="P938" s="5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6.25" customHeight="1" x14ac:dyDescent="0.55000000000000004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6"/>
      <c r="P939" s="5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6.25" customHeight="1" x14ac:dyDescent="0.55000000000000004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6"/>
      <c r="P940" s="5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6.25" customHeight="1" x14ac:dyDescent="0.55000000000000004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6"/>
      <c r="P941" s="5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6.25" customHeight="1" x14ac:dyDescent="0.55000000000000004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6"/>
      <c r="P942" s="5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6.25" customHeight="1" x14ac:dyDescent="0.55000000000000004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6"/>
      <c r="P943" s="5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6.25" customHeight="1" x14ac:dyDescent="0.55000000000000004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6"/>
      <c r="P944" s="5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6.25" customHeight="1" x14ac:dyDescent="0.55000000000000004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6"/>
      <c r="P945" s="5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6.25" customHeight="1" x14ac:dyDescent="0.55000000000000004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6"/>
      <c r="P946" s="5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6.25" customHeight="1" x14ac:dyDescent="0.55000000000000004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6"/>
      <c r="P947" s="5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6.25" customHeight="1" x14ac:dyDescent="0.55000000000000004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6"/>
      <c r="P948" s="5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6.25" customHeight="1" x14ac:dyDescent="0.55000000000000004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6"/>
      <c r="P949" s="5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6.25" customHeight="1" x14ac:dyDescent="0.55000000000000004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6"/>
      <c r="P950" s="5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6.25" customHeight="1" x14ac:dyDescent="0.55000000000000004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6"/>
      <c r="P951" s="5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6.25" customHeight="1" x14ac:dyDescent="0.55000000000000004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6"/>
      <c r="P952" s="57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6.25" customHeight="1" x14ac:dyDescent="0.55000000000000004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6"/>
      <c r="P953" s="57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6.25" customHeight="1" x14ac:dyDescent="0.55000000000000004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6"/>
      <c r="P954" s="57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6.25" customHeight="1" x14ac:dyDescent="0.55000000000000004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6"/>
      <c r="P955" s="57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6.25" customHeight="1" x14ac:dyDescent="0.55000000000000004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6"/>
      <c r="P956" s="57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6.25" customHeight="1" x14ac:dyDescent="0.55000000000000004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6"/>
      <c r="P957" s="57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6.25" customHeight="1" x14ac:dyDescent="0.55000000000000004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6"/>
      <c r="P958" s="57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6.25" customHeight="1" x14ac:dyDescent="0.55000000000000004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6"/>
      <c r="P959" s="57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6.25" customHeight="1" x14ac:dyDescent="0.55000000000000004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6"/>
      <c r="P960" s="57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6.25" customHeight="1" x14ac:dyDescent="0.55000000000000004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6"/>
      <c r="P961" s="57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6.25" customHeight="1" x14ac:dyDescent="0.55000000000000004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6"/>
      <c r="P962" s="57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6.25" customHeight="1" x14ac:dyDescent="0.55000000000000004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6"/>
      <c r="P963" s="57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6.25" customHeight="1" x14ac:dyDescent="0.55000000000000004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6"/>
      <c r="P964" s="57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6.25" customHeight="1" x14ac:dyDescent="0.55000000000000004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6"/>
      <c r="P965" s="57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6.25" customHeight="1" x14ac:dyDescent="0.55000000000000004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6"/>
      <c r="P966" s="57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6.25" customHeight="1" x14ac:dyDescent="0.55000000000000004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6"/>
      <c r="P967" s="57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6.25" customHeight="1" x14ac:dyDescent="0.55000000000000004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6"/>
      <c r="P968" s="57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6.25" customHeight="1" x14ac:dyDescent="0.55000000000000004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6"/>
      <c r="P969" s="57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6.25" customHeight="1" x14ac:dyDescent="0.55000000000000004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6"/>
      <c r="P970" s="57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6.25" customHeight="1" x14ac:dyDescent="0.55000000000000004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6"/>
      <c r="P971" s="57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6.25" customHeight="1" x14ac:dyDescent="0.55000000000000004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6"/>
      <c r="P972" s="57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6.25" customHeight="1" x14ac:dyDescent="0.55000000000000004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6"/>
      <c r="P973" s="5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6.25" customHeight="1" x14ac:dyDescent="0.55000000000000004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6"/>
      <c r="P974" s="5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6.25" customHeight="1" x14ac:dyDescent="0.55000000000000004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6"/>
      <c r="P975" s="5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6.25" customHeight="1" x14ac:dyDescent="0.55000000000000004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6"/>
      <c r="P976" s="5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6.25" customHeight="1" x14ac:dyDescent="0.55000000000000004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6"/>
      <c r="P977" s="5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6.25" customHeight="1" x14ac:dyDescent="0.55000000000000004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6"/>
      <c r="P978" s="5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6.25" customHeight="1" x14ac:dyDescent="0.55000000000000004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6"/>
      <c r="P979" s="5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6.25" customHeight="1" x14ac:dyDescent="0.55000000000000004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6"/>
      <c r="P980" s="5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6.25" customHeight="1" x14ac:dyDescent="0.55000000000000004">
      <c r="A981" s="4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6"/>
      <c r="P981" s="5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6.25" customHeight="1" x14ac:dyDescent="0.55000000000000004">
      <c r="A982" s="4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6"/>
      <c r="P982" s="5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6.25" customHeight="1" x14ac:dyDescent="0.55000000000000004">
      <c r="A983" s="4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6"/>
      <c r="P983" s="5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6.25" customHeight="1" x14ac:dyDescent="0.55000000000000004">
      <c r="A984" s="4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6"/>
      <c r="P984" s="5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6.25" customHeight="1" x14ac:dyDescent="0.55000000000000004">
      <c r="A985" s="4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6"/>
      <c r="P985" s="5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6.25" customHeight="1" x14ac:dyDescent="0.55000000000000004">
      <c r="A986" s="4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6"/>
      <c r="P986" s="5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6.25" customHeight="1" x14ac:dyDescent="0.55000000000000004">
      <c r="A987" s="4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6"/>
      <c r="P987" s="5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6.25" customHeight="1" x14ac:dyDescent="0.55000000000000004">
      <c r="A988" s="4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6"/>
      <c r="P988" s="5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6.25" customHeight="1" x14ac:dyDescent="0.55000000000000004">
      <c r="A989" s="4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6"/>
      <c r="P989" s="5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6.25" customHeight="1" x14ac:dyDescent="0.55000000000000004">
      <c r="A990" s="4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6"/>
      <c r="P990" s="5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6.25" customHeight="1" x14ac:dyDescent="0.55000000000000004">
      <c r="A991" s="4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6"/>
      <c r="P991" s="5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6.25" customHeight="1" x14ac:dyDescent="0.55000000000000004">
      <c r="A992" s="4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6"/>
      <c r="P992" s="57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6.25" customHeight="1" x14ac:dyDescent="0.55000000000000004">
      <c r="A993" s="4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6"/>
      <c r="P993" s="57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6.25" customHeight="1" x14ac:dyDescent="0.55000000000000004">
      <c r="A994" s="4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6"/>
      <c r="P994" s="57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6.25" customHeight="1" x14ac:dyDescent="0.55000000000000004">
      <c r="A995" s="4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6"/>
      <c r="P995" s="57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6.25" customHeight="1" x14ac:dyDescent="0.55000000000000004">
      <c r="A996" s="4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6"/>
      <c r="P996" s="57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6.25" customHeight="1" x14ac:dyDescent="0.55000000000000004">
      <c r="A997" s="4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6"/>
      <c r="P997" s="57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6.25" customHeight="1" x14ac:dyDescent="0.55000000000000004">
      <c r="A998" s="4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6"/>
      <c r="P998" s="57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42">
    <mergeCell ref="D28:E28"/>
    <mergeCell ref="L12:N12"/>
    <mergeCell ref="F13:N13"/>
    <mergeCell ref="E14:N14"/>
    <mergeCell ref="B27:E27"/>
    <mergeCell ref="B28:C28"/>
    <mergeCell ref="L15:N15"/>
    <mergeCell ref="F18:N18"/>
    <mergeCell ref="H23:N23"/>
    <mergeCell ref="H24:N24"/>
    <mergeCell ref="H25:N25"/>
    <mergeCell ref="G21:N21"/>
    <mergeCell ref="F19:N19"/>
    <mergeCell ref="H22:N22"/>
    <mergeCell ref="B29:C29"/>
    <mergeCell ref="D29:E29"/>
    <mergeCell ref="C35:D35"/>
    <mergeCell ref="B33:C33"/>
    <mergeCell ref="D33:E33"/>
    <mergeCell ref="B30:C30"/>
    <mergeCell ref="D30:E30"/>
    <mergeCell ref="B31:C31"/>
    <mergeCell ref="D31:E31"/>
    <mergeCell ref="B32:C32"/>
    <mergeCell ref="D32:E32"/>
    <mergeCell ref="A1:Q1"/>
    <mergeCell ref="A2:Q2"/>
    <mergeCell ref="P3:P4"/>
    <mergeCell ref="A3:A4"/>
    <mergeCell ref="B3:B4"/>
    <mergeCell ref="O3:O4"/>
    <mergeCell ref="C3:N3"/>
    <mergeCell ref="Q3:Q4"/>
    <mergeCell ref="K10:N10"/>
    <mergeCell ref="J16:N16"/>
    <mergeCell ref="E17:N17"/>
    <mergeCell ref="F20:N20"/>
    <mergeCell ref="K5:N5"/>
    <mergeCell ref="F9:N9"/>
    <mergeCell ref="F6:N6"/>
    <mergeCell ref="L7:N7"/>
    <mergeCell ref="K8:N8"/>
  </mergeCells>
  <conditionalFormatting sqref="R5:R21">
    <cfRule type="cellIs" dxfId="31" priority="3" operator="equal">
      <formula>"Recheck"</formula>
    </cfRule>
    <cfRule type="cellIs" dxfId="30" priority="4" operator="equal">
      <formula>"Pass"</formula>
    </cfRule>
  </conditionalFormatting>
  <dataValidations count="2">
    <dataValidation allowBlank="1" showInputMessage="1" showErrorMessage="1" errorTitle="ไม่สามารถกรอกคะแนนได้" error="ไม่สามารถกรอกคะแนนได้" sqref="K5:N5"/>
    <dataValidation type="whole" allowBlank="1" showInputMessage="1" showErrorMessage="1" errorTitle="ผลรวม" error="กรุณาตรวจสอบจำนวนข้อที่กรอก" sqref="Q5">
      <formula1>0</formula1>
      <formula2>5</formula2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  <ignoredErrors>
    <ignoredError sqref="O9 Q9:R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980"/>
  <sheetViews>
    <sheetView topLeftCell="A4" zoomScaleNormal="100" workbookViewId="0">
      <selection activeCell="L12" sqref="L12"/>
    </sheetView>
  </sheetViews>
  <sheetFormatPr defaultColWidth="12.625" defaultRowHeight="15" customHeight="1" x14ac:dyDescent="0.2"/>
  <cols>
    <col min="1" max="1" width="11.625" style="79" customWidth="1"/>
    <col min="2" max="2" width="43.5" style="79" customWidth="1"/>
    <col min="3" max="8" width="7.25" style="79" customWidth="1"/>
    <col min="9" max="9" width="6.875" style="79" customWidth="1"/>
    <col min="10" max="10" width="6.625" style="79" customWidth="1"/>
    <col min="11" max="11" width="13.375" style="79" customWidth="1"/>
    <col min="12" max="12" width="12.875" style="60" customWidth="1"/>
    <col min="13" max="14" width="8" style="79" customWidth="1"/>
    <col min="15" max="15" width="12.125" style="79" bestFit="1" customWidth="1"/>
    <col min="16" max="25" width="8" style="79" customWidth="1"/>
    <col min="26" max="16384" width="12.625" style="79"/>
  </cols>
  <sheetData>
    <row r="1" spans="1:25" ht="26.25" customHeight="1" x14ac:dyDescent="0.55000000000000004">
      <c r="A1" s="130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65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55000000000000004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239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6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55000000000000004">
      <c r="A5" s="97">
        <v>1</v>
      </c>
      <c r="B5" s="100" t="s">
        <v>16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"/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55000000000000004">
      <c r="A6" s="90">
        <v>2</v>
      </c>
      <c r="B6" s="99" t="s">
        <v>50</v>
      </c>
      <c r="C6" s="227"/>
      <c r="D6" s="228">
        <v>1</v>
      </c>
      <c r="E6" s="228">
        <v>1</v>
      </c>
      <c r="F6" s="228">
        <v>1</v>
      </c>
      <c r="G6" s="228">
        <v>1</v>
      </c>
      <c r="H6" s="228">
        <v>1</v>
      </c>
      <c r="I6" s="228"/>
      <c r="J6" s="228"/>
      <c r="K6" s="228">
        <f>SUM(C6:H6)</f>
        <v>5</v>
      </c>
      <c r="L6" s="228"/>
      <c r="M6" s="229">
        <f>(K6/(6-L6)*5)</f>
        <v>4.166666666666667</v>
      </c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55000000000000004">
      <c r="A7" s="94">
        <v>3</v>
      </c>
      <c r="B7" s="95" t="s">
        <v>51</v>
      </c>
      <c r="C7" s="14">
        <v>1</v>
      </c>
      <c r="D7" s="14">
        <v>1</v>
      </c>
      <c r="E7" s="247"/>
      <c r="F7" s="248"/>
      <c r="G7" s="248"/>
      <c r="H7" s="248"/>
      <c r="I7" s="248"/>
      <c r="J7" s="249"/>
      <c r="K7" s="13">
        <f>SUM(C7:D7)</f>
        <v>2</v>
      </c>
      <c r="L7" s="110"/>
      <c r="M7" s="63">
        <f>IF(L7=2,(L7/L7)*5,(K7/(2-L7)*5))</f>
        <v>5</v>
      </c>
      <c r="N7" s="2" t="str">
        <f>IF(K7+L7=2,"Pass","Recheck")</f>
        <v>Pass</v>
      </c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55000000000000004">
      <c r="A8" s="94">
        <v>4</v>
      </c>
      <c r="B8" s="95" t="s">
        <v>30</v>
      </c>
      <c r="C8" s="14">
        <v>1</v>
      </c>
      <c r="D8" s="14">
        <v>1</v>
      </c>
      <c r="E8" s="14">
        <v>1</v>
      </c>
      <c r="F8" s="34">
        <v>1</v>
      </c>
      <c r="G8" s="34">
        <v>1</v>
      </c>
      <c r="H8" s="34">
        <v>1</v>
      </c>
      <c r="I8" s="78">
        <v>1</v>
      </c>
      <c r="J8" s="84"/>
      <c r="K8" s="82">
        <f>SUM(C8:I8)</f>
        <v>7</v>
      </c>
      <c r="L8" s="110"/>
      <c r="M8" s="63">
        <f>IF(L8=7,(L8/L8)*5,(K8/(7-L8)*5))</f>
        <v>5</v>
      </c>
      <c r="N8" s="2" t="str">
        <f>IF(K8+L8=7,"Pass","Recheck")</f>
        <v>Pass</v>
      </c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thickBot="1" x14ac:dyDescent="0.6">
      <c r="A9" s="94">
        <v>5</v>
      </c>
      <c r="B9" s="95" t="s">
        <v>31</v>
      </c>
      <c r="C9" s="117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245"/>
      <c r="J9" s="246"/>
      <c r="K9" s="13">
        <f>SUM(C9:H9)</f>
        <v>6</v>
      </c>
      <c r="L9" s="110"/>
      <c r="M9" s="63">
        <f>IF(L9=6,(L9/L9)*5,(K9/(6-L9)*5))</f>
        <v>5</v>
      </c>
      <c r="N9" s="2" t="str">
        <f>IF(K9+L9=6,"Pass","Recheck")</f>
        <v>Pass</v>
      </c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 x14ac:dyDescent="0.6">
      <c r="A10" s="90">
        <v>6</v>
      </c>
      <c r="B10" s="99" t="s">
        <v>52</v>
      </c>
      <c r="C10" s="242"/>
      <c r="D10" s="243">
        <v>1</v>
      </c>
      <c r="E10" s="243">
        <v>1</v>
      </c>
      <c r="F10" s="243">
        <v>1</v>
      </c>
      <c r="G10" s="243">
        <v>1</v>
      </c>
      <c r="H10" s="243">
        <v>1</v>
      </c>
      <c r="I10" s="243">
        <v>1</v>
      </c>
      <c r="J10" s="243">
        <v>1</v>
      </c>
      <c r="K10" s="243">
        <f>SUM(C10:J10)</f>
        <v>7</v>
      </c>
      <c r="L10" s="243"/>
      <c r="M10" s="244">
        <f>(K10/(8-L10)*5)</f>
        <v>4.375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6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37">
        <f>SUM(M7:M9)</f>
        <v>15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6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3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7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6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55000000000000004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55000000000000004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55000000000000004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55000000000000004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55000000000000004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55000000000000004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55000000000000004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55000000000000004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55000000000000004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55000000000000004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55000000000000004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55000000000000004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55000000000000004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55000000000000004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55000000000000004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55000000000000004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55000000000000004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55000000000000004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55000000000000004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55000000000000004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55000000000000004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55000000000000004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55000000000000004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55000000000000004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55000000000000004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55000000000000004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55000000000000004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55000000000000004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55000000000000004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55000000000000004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55000000000000004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55000000000000004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55000000000000004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55000000000000004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55000000000000004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55000000000000004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55000000000000004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55000000000000004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55000000000000004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55000000000000004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55000000000000004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55000000000000004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55000000000000004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55000000000000004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55000000000000004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55000000000000004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55000000000000004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55000000000000004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55000000000000004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55000000000000004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55000000000000004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55000000000000004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55000000000000004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55000000000000004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55000000000000004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55000000000000004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55000000000000004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55000000000000004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55000000000000004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55000000000000004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55000000000000004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55000000000000004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55000000000000004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55000000000000004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55000000000000004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55000000000000004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55000000000000004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55000000000000004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55000000000000004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55000000000000004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55000000000000004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55000000000000004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55000000000000004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55000000000000004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55000000000000004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55000000000000004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55000000000000004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55000000000000004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55000000000000004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55000000000000004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55000000000000004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55000000000000004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55000000000000004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55000000000000004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55000000000000004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55000000000000004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55000000000000004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55000000000000004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55000000000000004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55000000000000004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55000000000000004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55000000000000004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55000000000000004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55000000000000004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55000000000000004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55000000000000004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55000000000000004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55000000000000004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55000000000000004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55000000000000004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55000000000000004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55000000000000004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55000000000000004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55000000000000004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55000000000000004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55000000000000004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55000000000000004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55000000000000004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55000000000000004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55000000000000004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55000000000000004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55000000000000004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55000000000000004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55000000000000004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55000000000000004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55000000000000004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55000000000000004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55000000000000004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55000000000000004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55000000000000004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55000000000000004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55000000000000004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55000000000000004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55000000000000004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55000000000000004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55000000000000004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55000000000000004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55000000000000004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55000000000000004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55000000000000004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55000000000000004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55000000000000004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55000000000000004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55000000000000004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55000000000000004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55000000000000004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55000000000000004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55000000000000004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55000000000000004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55000000000000004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55000000000000004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55000000000000004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55000000000000004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55000000000000004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55000000000000004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55000000000000004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55000000000000004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55000000000000004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55000000000000004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55000000000000004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55000000000000004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55000000000000004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55000000000000004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55000000000000004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55000000000000004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55000000000000004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55000000000000004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55000000000000004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55000000000000004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55000000000000004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55000000000000004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55000000000000004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55000000000000004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55000000000000004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55000000000000004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55000000000000004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55000000000000004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55000000000000004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55000000000000004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55000000000000004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55000000000000004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55000000000000004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55000000000000004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55000000000000004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55000000000000004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55000000000000004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55000000000000004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55000000000000004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55000000000000004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55000000000000004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55000000000000004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55000000000000004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55000000000000004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55000000000000004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55000000000000004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55000000000000004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55000000000000004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55000000000000004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55000000000000004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55000000000000004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55000000000000004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55000000000000004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55000000000000004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55000000000000004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55000000000000004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55000000000000004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55000000000000004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55000000000000004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55000000000000004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55000000000000004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55000000000000004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55000000000000004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55000000000000004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55000000000000004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55000000000000004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55000000000000004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55000000000000004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55000000000000004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55000000000000004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55000000000000004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55000000000000004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55000000000000004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55000000000000004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55000000000000004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55000000000000004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55000000000000004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55000000000000004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55000000000000004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55000000000000004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55000000000000004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55000000000000004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55000000000000004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55000000000000004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55000000000000004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55000000000000004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55000000000000004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55000000000000004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55000000000000004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55000000000000004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55000000000000004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55000000000000004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55000000000000004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55000000000000004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55000000000000004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55000000000000004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55000000000000004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55000000000000004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55000000000000004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55000000000000004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55000000000000004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55000000000000004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55000000000000004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55000000000000004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55000000000000004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55000000000000004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55000000000000004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55000000000000004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55000000000000004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55000000000000004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55000000000000004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55000000000000004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55000000000000004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55000000000000004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55000000000000004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55000000000000004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55000000000000004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55000000000000004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55000000000000004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55000000000000004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55000000000000004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55000000000000004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55000000000000004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55000000000000004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55000000000000004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55000000000000004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55000000000000004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55000000000000004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55000000000000004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55000000000000004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55000000000000004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55000000000000004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55000000000000004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55000000000000004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55000000000000004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55000000000000004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55000000000000004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55000000000000004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55000000000000004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55000000000000004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55000000000000004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55000000000000004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55000000000000004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55000000000000004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55000000000000004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55000000000000004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55000000000000004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55000000000000004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55000000000000004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55000000000000004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55000000000000004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55000000000000004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55000000000000004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55000000000000004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55000000000000004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55000000000000004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55000000000000004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55000000000000004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55000000000000004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55000000000000004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55000000000000004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55000000000000004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55000000000000004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55000000000000004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55000000000000004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55000000000000004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55000000000000004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55000000000000004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55000000000000004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55000000000000004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55000000000000004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55000000000000004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55000000000000004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55000000000000004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55000000000000004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55000000000000004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55000000000000004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55000000000000004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55000000000000004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55000000000000004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55000000000000004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55000000000000004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55000000000000004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55000000000000004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55000000000000004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55000000000000004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55000000000000004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55000000000000004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55000000000000004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55000000000000004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55000000000000004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55000000000000004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55000000000000004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55000000000000004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55000000000000004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55000000000000004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55000000000000004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55000000000000004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55000000000000004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55000000000000004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55000000000000004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55000000000000004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55000000000000004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55000000000000004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55000000000000004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55000000000000004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55000000000000004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55000000000000004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55000000000000004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55000000000000004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55000000000000004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55000000000000004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55000000000000004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55000000000000004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55000000000000004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55000000000000004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55000000000000004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55000000000000004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55000000000000004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55000000000000004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55000000000000004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55000000000000004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55000000000000004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55000000000000004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55000000000000004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55000000000000004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55000000000000004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55000000000000004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55000000000000004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55000000000000004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55000000000000004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55000000000000004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55000000000000004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55000000000000004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55000000000000004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55000000000000004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55000000000000004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55000000000000004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55000000000000004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55000000000000004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55000000000000004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55000000000000004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55000000000000004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55000000000000004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55000000000000004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55000000000000004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55000000000000004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55000000000000004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55000000000000004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55000000000000004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55000000000000004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55000000000000004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55000000000000004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55000000000000004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55000000000000004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55000000000000004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55000000000000004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55000000000000004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55000000000000004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55000000000000004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55000000000000004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55000000000000004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55000000000000004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55000000000000004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55000000000000004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55000000000000004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55000000000000004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55000000000000004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55000000000000004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55000000000000004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55000000000000004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55000000000000004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55000000000000004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55000000000000004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55000000000000004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55000000000000004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55000000000000004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55000000000000004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55000000000000004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55000000000000004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55000000000000004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55000000000000004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55000000000000004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55000000000000004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55000000000000004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55000000000000004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55000000000000004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55000000000000004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55000000000000004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55000000000000004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55000000000000004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55000000000000004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55000000000000004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55000000000000004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55000000000000004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55000000000000004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55000000000000004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55000000000000004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55000000000000004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55000000000000004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55000000000000004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55000000000000004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55000000000000004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55000000000000004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55000000000000004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55000000000000004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55000000000000004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55000000000000004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55000000000000004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55000000000000004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55000000000000004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55000000000000004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55000000000000004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55000000000000004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55000000000000004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55000000000000004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55000000000000004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55000000000000004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55000000000000004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55000000000000004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55000000000000004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55000000000000004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55000000000000004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55000000000000004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55000000000000004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55000000000000004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55000000000000004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55000000000000004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55000000000000004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55000000000000004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55000000000000004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55000000000000004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55000000000000004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55000000000000004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55000000000000004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55000000000000004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55000000000000004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55000000000000004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55000000000000004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55000000000000004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55000000000000004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55000000000000004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55000000000000004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55000000000000004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55000000000000004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55000000000000004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55000000000000004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55000000000000004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55000000000000004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55000000000000004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55000000000000004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55000000000000004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55000000000000004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55000000000000004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55000000000000004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55000000000000004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55000000000000004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55000000000000004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55000000000000004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55000000000000004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55000000000000004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55000000000000004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55000000000000004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55000000000000004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55000000000000004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55000000000000004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55000000000000004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55000000000000004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55000000000000004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55000000000000004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55000000000000004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55000000000000004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55000000000000004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55000000000000004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55000000000000004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55000000000000004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55000000000000004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55000000000000004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55000000000000004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55000000000000004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55000000000000004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55000000000000004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55000000000000004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55000000000000004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55000000000000004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55000000000000004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55000000000000004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55000000000000004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55000000000000004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55000000000000004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55000000000000004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55000000000000004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55000000000000004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55000000000000004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55000000000000004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55000000000000004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55000000000000004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55000000000000004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55000000000000004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55000000000000004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55000000000000004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55000000000000004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55000000000000004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55000000000000004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55000000000000004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55000000000000004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55000000000000004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55000000000000004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55000000000000004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55000000000000004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55000000000000004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55000000000000004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55000000000000004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55000000000000004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55000000000000004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55000000000000004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55000000000000004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55000000000000004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55000000000000004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55000000000000004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55000000000000004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55000000000000004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55000000000000004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55000000000000004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55000000000000004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55000000000000004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55000000000000004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55000000000000004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55000000000000004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55000000000000004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55000000000000004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55000000000000004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55000000000000004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55000000000000004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55000000000000004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55000000000000004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55000000000000004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55000000000000004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55000000000000004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55000000000000004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55000000000000004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55000000000000004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55000000000000004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55000000000000004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55000000000000004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55000000000000004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55000000000000004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55000000000000004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55000000000000004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55000000000000004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55000000000000004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55000000000000004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55000000000000004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55000000000000004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55000000000000004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55000000000000004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55000000000000004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55000000000000004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55000000000000004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55000000000000004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55000000000000004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55000000000000004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55000000000000004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55000000000000004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55000000000000004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55000000000000004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55000000000000004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55000000000000004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55000000000000004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55000000000000004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55000000000000004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55000000000000004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55000000000000004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55000000000000004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55000000000000004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55000000000000004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55000000000000004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55000000000000004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55000000000000004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55000000000000004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55000000000000004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55000000000000004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55000000000000004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55000000000000004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55000000000000004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55000000000000004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55000000000000004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55000000000000004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55000000000000004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55000000000000004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55000000000000004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55000000000000004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55000000000000004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55000000000000004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55000000000000004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55000000000000004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55000000000000004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55000000000000004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55000000000000004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55000000000000004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55000000000000004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55000000000000004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55000000000000004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55000000000000004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55000000000000004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55000000000000004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55000000000000004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55000000000000004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55000000000000004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55000000000000004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55000000000000004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55000000000000004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55000000000000004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55000000000000004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55000000000000004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55000000000000004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55000000000000004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55000000000000004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55000000000000004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55000000000000004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55000000000000004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55000000000000004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55000000000000004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55000000000000004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55000000000000004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55000000000000004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55000000000000004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55000000000000004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55000000000000004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55000000000000004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55000000000000004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55000000000000004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55000000000000004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55000000000000004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55000000000000004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55000000000000004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55000000000000004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55000000000000004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55000000000000004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55000000000000004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55000000000000004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55000000000000004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55000000000000004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55000000000000004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55000000000000004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55000000000000004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55000000000000004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55000000000000004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55000000000000004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55000000000000004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55000000000000004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55000000000000004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55000000000000004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55000000000000004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55000000000000004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55000000000000004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55000000000000004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55000000000000004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55000000000000004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55000000000000004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55000000000000004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55000000000000004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55000000000000004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55000000000000004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55000000000000004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55000000000000004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55000000000000004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55000000000000004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55000000000000004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55000000000000004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55000000000000004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55000000000000004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55000000000000004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55000000000000004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55000000000000004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55000000000000004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55000000000000004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55000000000000004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55000000000000004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55000000000000004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55000000000000004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55000000000000004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55000000000000004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55000000000000004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55000000000000004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55000000000000004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55000000000000004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55000000000000004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55000000000000004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55000000000000004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55000000000000004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55000000000000004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55000000000000004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55000000000000004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55000000000000004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55000000000000004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55000000000000004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55000000000000004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55000000000000004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55000000000000004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55000000000000004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55000000000000004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55000000000000004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55000000000000004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55000000000000004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55000000000000004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55000000000000004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55000000000000004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55000000000000004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55000000000000004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55000000000000004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55000000000000004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55000000000000004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55000000000000004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55000000000000004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55000000000000004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55000000000000004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55000000000000004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55000000000000004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55000000000000004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55000000000000004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55000000000000004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55000000000000004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55000000000000004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55000000000000004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55000000000000004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55000000000000004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55000000000000004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55000000000000004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55000000000000004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55000000000000004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55000000000000004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55000000000000004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55000000000000004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55000000000000004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55000000000000004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55000000000000004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55000000000000004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55000000000000004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55000000000000004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55000000000000004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55000000000000004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55000000000000004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55000000000000004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55000000000000004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55000000000000004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55000000000000004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55000000000000004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55000000000000004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55000000000000004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55000000000000004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55000000000000004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55000000000000004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55000000000000004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55000000000000004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55000000000000004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55000000000000004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55000000000000004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55000000000000004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55000000000000004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55000000000000004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55000000000000004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55000000000000004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55000000000000004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55000000000000004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55000000000000004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55000000000000004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55000000000000004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55000000000000004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55000000000000004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55000000000000004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55000000000000004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55000000000000004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55000000000000004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55000000000000004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55000000000000004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55000000000000004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55000000000000004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55000000000000004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55000000000000004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55000000000000004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55000000000000004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55000000000000004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55000000000000004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55000000000000004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55000000000000004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55000000000000004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55000000000000004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55000000000000004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55000000000000004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55000000000000004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55000000000000004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55000000000000004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55000000000000004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55000000000000004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55000000000000004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55000000000000004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55000000000000004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55000000000000004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55000000000000004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55000000000000004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55000000000000004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55000000000000004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55000000000000004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55000000000000004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55000000000000004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55000000000000004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55000000000000004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55000000000000004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55000000000000004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55000000000000004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55000000000000004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55000000000000004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55000000000000004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55000000000000004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55000000000000004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55000000000000004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55000000000000004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55000000000000004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55000000000000004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55000000000000004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55000000000000004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55000000000000004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55000000000000004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55000000000000004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55000000000000004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55000000000000004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55000000000000004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55000000000000004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55000000000000004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55000000000000004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55000000000000004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55000000000000004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55000000000000004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55000000000000004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55000000000000004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55000000000000004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55000000000000004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55000000000000004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55000000000000004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55000000000000004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55000000000000004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55000000000000004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55000000000000004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55000000000000004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55000000000000004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55000000000000004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55000000000000004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55000000000000004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55000000000000004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55000000000000004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55000000000000004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55000000000000004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55000000000000004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55000000000000004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55000000000000004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55000000000000004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55000000000000004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55000000000000004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55000000000000004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55000000000000004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55000000000000004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55000000000000004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55000000000000004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55000000000000004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55000000000000004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55000000000000004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55000000000000004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55000000000000004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55000000000000004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55000000000000004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55000000000000004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55000000000000004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55000000000000004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55000000000000004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55000000000000004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55000000000000004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55000000000000004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55000000000000004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55000000000000004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55000000000000004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55000000000000004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55000000000000004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55000000000000004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55000000000000004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55000000000000004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55000000000000004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55000000000000004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55000000000000004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55000000000000004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55000000000000004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55000000000000004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55000000000000004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55000000000000004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55000000000000004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55000000000000004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55000000000000004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55000000000000004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55000000000000004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55000000000000004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55000000000000004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55000000000000004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55000000000000004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55000000000000004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55000000000000004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55000000000000004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55000000000000004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55000000000000004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55000000000000004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55000000000000004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55000000000000004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55000000000000004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55000000000000004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55000000000000004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55000000000000004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55000000000000004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55000000000000004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55000000000000004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55000000000000004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55000000000000004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55000000000000004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55000000000000004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55000000000000004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55000000000000004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55000000000000004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55000000000000004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55000000000000004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8">
    <mergeCell ref="A1:M1"/>
    <mergeCell ref="A2:M2"/>
    <mergeCell ref="A3:A4"/>
    <mergeCell ref="B3:B4"/>
    <mergeCell ref="C3:J3"/>
    <mergeCell ref="K3:K4"/>
    <mergeCell ref="L3:L4"/>
    <mergeCell ref="M3:M4"/>
    <mergeCell ref="G13:J13"/>
    <mergeCell ref="G14:J14"/>
    <mergeCell ref="C17:D17"/>
    <mergeCell ref="C5:M5"/>
    <mergeCell ref="C6:M6"/>
    <mergeCell ref="C10:M10"/>
    <mergeCell ref="I9:J9"/>
    <mergeCell ref="G11:J11"/>
    <mergeCell ref="G12:J12"/>
    <mergeCell ref="E7:J7"/>
  </mergeCells>
  <conditionalFormatting sqref="N7">
    <cfRule type="cellIs" dxfId="7" priority="7" operator="equal">
      <formula>"Recheck"</formula>
    </cfRule>
    <cfRule type="cellIs" dxfId="6" priority="8" operator="equal">
      <formula>"Pass"</formula>
    </cfRule>
  </conditionalFormatting>
  <conditionalFormatting sqref="N8">
    <cfRule type="cellIs" dxfId="5" priority="3" operator="equal">
      <formula>"Recheck"</formula>
    </cfRule>
    <cfRule type="cellIs" dxfId="4" priority="4" operator="equal">
      <formula>"Pass"</formula>
    </cfRule>
  </conditionalFormatting>
  <conditionalFormatting sqref="N9">
    <cfRule type="cellIs" dxfId="3" priority="1" operator="equal">
      <formula>"Recheck"</formula>
    </cfRule>
    <cfRule type="cellIs" dxfId="2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980"/>
  <sheetViews>
    <sheetView zoomScaleNormal="100" workbookViewId="0">
      <selection activeCell="K12" sqref="K12"/>
    </sheetView>
  </sheetViews>
  <sheetFormatPr defaultColWidth="12.625" defaultRowHeight="15" customHeight="1" x14ac:dyDescent="0.2"/>
  <cols>
    <col min="1" max="1" width="11.625" style="79" customWidth="1"/>
    <col min="2" max="2" width="43.5" style="79" customWidth="1"/>
    <col min="3" max="8" width="7.25" style="79" customWidth="1"/>
    <col min="9" max="9" width="6.875" style="79" customWidth="1"/>
    <col min="10" max="10" width="6.625" style="79" customWidth="1"/>
    <col min="11" max="11" width="13.375" style="79" customWidth="1"/>
    <col min="12" max="12" width="12.875" style="60" customWidth="1"/>
    <col min="13" max="14" width="8" style="79" customWidth="1"/>
    <col min="15" max="15" width="12.125" style="79" bestFit="1" customWidth="1"/>
    <col min="16" max="25" width="8" style="79" customWidth="1"/>
    <col min="26" max="16384" width="12.625" style="79"/>
  </cols>
  <sheetData>
    <row r="1" spans="1:25" ht="26.25" customHeight="1" x14ac:dyDescent="0.55000000000000004">
      <c r="A1" s="130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65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55000000000000004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239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6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55000000000000004">
      <c r="A5" s="97">
        <v>1</v>
      </c>
      <c r="B5" s="98" t="s">
        <v>16</v>
      </c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4"/>
      <c r="N5" s="2"/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55000000000000004">
      <c r="A6" s="90">
        <v>2</v>
      </c>
      <c r="B6" s="99" t="s">
        <v>50</v>
      </c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55000000000000004">
      <c r="A7" s="94">
        <v>3</v>
      </c>
      <c r="B7" s="95" t="s">
        <v>51</v>
      </c>
      <c r="C7" s="85">
        <v>1</v>
      </c>
      <c r="D7" s="85">
        <v>1</v>
      </c>
      <c r="E7" s="251"/>
      <c r="F7" s="252"/>
      <c r="G7" s="252"/>
      <c r="H7" s="252"/>
      <c r="I7" s="252"/>
      <c r="J7" s="253"/>
      <c r="K7" s="86">
        <f>SUM(C7:D7)</f>
        <v>2</v>
      </c>
      <c r="L7" s="87"/>
      <c r="M7" s="88">
        <f>IF(L7=2,(L7/L7)*5,(K7/(2-L7)*5))</f>
        <v>5</v>
      </c>
      <c r="N7" s="2" t="str">
        <f>IF(K7+L7=2,"Pass","Recheck")</f>
        <v>Pass</v>
      </c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55000000000000004">
      <c r="A8" s="90">
        <v>4</v>
      </c>
      <c r="B8" s="91" t="s">
        <v>30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0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x14ac:dyDescent="0.55000000000000004">
      <c r="A9" s="90">
        <v>5</v>
      </c>
      <c r="B9" s="91" t="s">
        <v>31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"/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x14ac:dyDescent="0.55000000000000004">
      <c r="A10" s="90">
        <v>6</v>
      </c>
      <c r="B10" s="91" t="s">
        <v>52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6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101">
        <f>SUM(M5:M10)</f>
        <v>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6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1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7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6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55000000000000004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55000000000000004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55000000000000004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55000000000000004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55000000000000004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55000000000000004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55000000000000004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55000000000000004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55000000000000004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55000000000000004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55000000000000004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55000000000000004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55000000000000004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55000000000000004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55000000000000004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55000000000000004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55000000000000004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55000000000000004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55000000000000004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55000000000000004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55000000000000004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55000000000000004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55000000000000004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55000000000000004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55000000000000004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55000000000000004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55000000000000004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55000000000000004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55000000000000004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55000000000000004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55000000000000004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55000000000000004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55000000000000004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55000000000000004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55000000000000004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55000000000000004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55000000000000004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55000000000000004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55000000000000004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55000000000000004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55000000000000004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55000000000000004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55000000000000004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55000000000000004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55000000000000004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55000000000000004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55000000000000004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55000000000000004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55000000000000004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55000000000000004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55000000000000004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55000000000000004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55000000000000004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55000000000000004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55000000000000004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55000000000000004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55000000000000004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55000000000000004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55000000000000004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55000000000000004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55000000000000004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55000000000000004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55000000000000004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55000000000000004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55000000000000004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55000000000000004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55000000000000004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55000000000000004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55000000000000004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55000000000000004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55000000000000004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55000000000000004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55000000000000004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55000000000000004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55000000000000004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55000000000000004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55000000000000004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55000000000000004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55000000000000004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55000000000000004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55000000000000004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55000000000000004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55000000000000004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55000000000000004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55000000000000004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55000000000000004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55000000000000004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55000000000000004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55000000000000004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55000000000000004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55000000000000004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55000000000000004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55000000000000004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55000000000000004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55000000000000004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55000000000000004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55000000000000004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55000000000000004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55000000000000004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55000000000000004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55000000000000004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55000000000000004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55000000000000004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55000000000000004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55000000000000004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55000000000000004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55000000000000004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55000000000000004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55000000000000004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55000000000000004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55000000000000004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55000000000000004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55000000000000004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55000000000000004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55000000000000004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55000000000000004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55000000000000004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55000000000000004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55000000000000004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55000000000000004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55000000000000004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55000000000000004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55000000000000004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55000000000000004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55000000000000004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55000000000000004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55000000000000004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55000000000000004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55000000000000004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55000000000000004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55000000000000004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55000000000000004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55000000000000004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55000000000000004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55000000000000004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55000000000000004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55000000000000004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55000000000000004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55000000000000004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55000000000000004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55000000000000004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55000000000000004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55000000000000004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55000000000000004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55000000000000004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55000000000000004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55000000000000004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55000000000000004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55000000000000004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55000000000000004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55000000000000004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55000000000000004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55000000000000004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55000000000000004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55000000000000004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55000000000000004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55000000000000004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55000000000000004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55000000000000004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55000000000000004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55000000000000004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55000000000000004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55000000000000004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55000000000000004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55000000000000004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55000000000000004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55000000000000004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55000000000000004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55000000000000004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55000000000000004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55000000000000004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55000000000000004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55000000000000004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55000000000000004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55000000000000004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55000000000000004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55000000000000004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55000000000000004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55000000000000004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55000000000000004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55000000000000004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55000000000000004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55000000000000004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55000000000000004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55000000000000004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55000000000000004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55000000000000004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55000000000000004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55000000000000004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55000000000000004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55000000000000004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55000000000000004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55000000000000004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55000000000000004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55000000000000004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55000000000000004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55000000000000004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55000000000000004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55000000000000004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55000000000000004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55000000000000004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55000000000000004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55000000000000004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55000000000000004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55000000000000004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55000000000000004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55000000000000004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55000000000000004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55000000000000004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55000000000000004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55000000000000004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55000000000000004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55000000000000004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55000000000000004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55000000000000004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55000000000000004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55000000000000004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55000000000000004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55000000000000004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55000000000000004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55000000000000004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55000000000000004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55000000000000004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55000000000000004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55000000000000004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55000000000000004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55000000000000004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55000000000000004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55000000000000004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55000000000000004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55000000000000004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55000000000000004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55000000000000004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55000000000000004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55000000000000004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55000000000000004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55000000000000004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55000000000000004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55000000000000004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55000000000000004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55000000000000004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55000000000000004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55000000000000004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55000000000000004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55000000000000004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55000000000000004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55000000000000004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55000000000000004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55000000000000004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55000000000000004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55000000000000004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55000000000000004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55000000000000004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55000000000000004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55000000000000004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55000000000000004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55000000000000004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55000000000000004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55000000000000004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55000000000000004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55000000000000004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55000000000000004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55000000000000004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55000000000000004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55000000000000004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55000000000000004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55000000000000004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55000000000000004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55000000000000004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55000000000000004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55000000000000004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55000000000000004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55000000000000004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55000000000000004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55000000000000004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55000000000000004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55000000000000004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55000000000000004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55000000000000004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55000000000000004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55000000000000004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55000000000000004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55000000000000004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55000000000000004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55000000000000004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55000000000000004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55000000000000004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55000000000000004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55000000000000004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55000000000000004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55000000000000004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55000000000000004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55000000000000004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55000000000000004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55000000000000004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55000000000000004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55000000000000004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55000000000000004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55000000000000004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55000000000000004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55000000000000004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55000000000000004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55000000000000004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55000000000000004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55000000000000004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55000000000000004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55000000000000004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55000000000000004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55000000000000004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55000000000000004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55000000000000004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55000000000000004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55000000000000004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55000000000000004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55000000000000004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55000000000000004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55000000000000004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55000000000000004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55000000000000004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55000000000000004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55000000000000004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55000000000000004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55000000000000004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55000000000000004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55000000000000004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55000000000000004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55000000000000004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55000000000000004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55000000000000004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55000000000000004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55000000000000004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55000000000000004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55000000000000004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55000000000000004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55000000000000004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55000000000000004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55000000000000004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55000000000000004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55000000000000004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55000000000000004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55000000000000004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55000000000000004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55000000000000004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55000000000000004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55000000000000004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55000000000000004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55000000000000004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55000000000000004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55000000000000004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55000000000000004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55000000000000004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55000000000000004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55000000000000004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55000000000000004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55000000000000004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55000000000000004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55000000000000004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55000000000000004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55000000000000004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55000000000000004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55000000000000004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55000000000000004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55000000000000004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55000000000000004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55000000000000004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55000000000000004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55000000000000004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55000000000000004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55000000000000004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55000000000000004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55000000000000004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55000000000000004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55000000000000004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55000000000000004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55000000000000004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55000000000000004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55000000000000004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55000000000000004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55000000000000004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55000000000000004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55000000000000004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55000000000000004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55000000000000004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55000000000000004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55000000000000004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55000000000000004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55000000000000004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55000000000000004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55000000000000004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55000000000000004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55000000000000004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55000000000000004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55000000000000004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55000000000000004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55000000000000004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55000000000000004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55000000000000004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55000000000000004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55000000000000004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55000000000000004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55000000000000004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55000000000000004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55000000000000004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55000000000000004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55000000000000004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55000000000000004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55000000000000004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55000000000000004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55000000000000004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55000000000000004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55000000000000004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55000000000000004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55000000000000004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55000000000000004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55000000000000004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55000000000000004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55000000000000004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55000000000000004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55000000000000004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55000000000000004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55000000000000004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55000000000000004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55000000000000004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55000000000000004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55000000000000004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55000000000000004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55000000000000004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55000000000000004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55000000000000004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55000000000000004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55000000000000004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55000000000000004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55000000000000004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55000000000000004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55000000000000004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55000000000000004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55000000000000004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55000000000000004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55000000000000004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55000000000000004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55000000000000004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55000000000000004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55000000000000004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55000000000000004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55000000000000004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55000000000000004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55000000000000004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55000000000000004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55000000000000004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55000000000000004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55000000000000004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55000000000000004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55000000000000004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55000000000000004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55000000000000004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55000000000000004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55000000000000004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55000000000000004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55000000000000004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55000000000000004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55000000000000004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55000000000000004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55000000000000004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55000000000000004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55000000000000004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55000000000000004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55000000000000004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55000000000000004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55000000000000004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55000000000000004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55000000000000004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55000000000000004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55000000000000004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55000000000000004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55000000000000004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55000000000000004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55000000000000004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55000000000000004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55000000000000004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55000000000000004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55000000000000004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55000000000000004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55000000000000004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55000000000000004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55000000000000004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55000000000000004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55000000000000004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55000000000000004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55000000000000004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55000000000000004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55000000000000004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55000000000000004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55000000000000004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55000000000000004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55000000000000004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55000000000000004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55000000000000004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55000000000000004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55000000000000004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55000000000000004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55000000000000004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55000000000000004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55000000000000004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55000000000000004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55000000000000004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55000000000000004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55000000000000004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55000000000000004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55000000000000004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55000000000000004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55000000000000004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55000000000000004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55000000000000004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55000000000000004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55000000000000004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55000000000000004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55000000000000004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55000000000000004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55000000000000004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55000000000000004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55000000000000004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55000000000000004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55000000000000004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55000000000000004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55000000000000004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55000000000000004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55000000000000004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55000000000000004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55000000000000004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55000000000000004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55000000000000004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55000000000000004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55000000000000004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55000000000000004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55000000000000004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55000000000000004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55000000000000004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55000000000000004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55000000000000004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55000000000000004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55000000000000004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55000000000000004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55000000000000004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55000000000000004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55000000000000004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55000000000000004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55000000000000004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55000000000000004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55000000000000004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55000000000000004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55000000000000004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55000000000000004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55000000000000004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55000000000000004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55000000000000004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55000000000000004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55000000000000004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55000000000000004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55000000000000004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55000000000000004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55000000000000004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55000000000000004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55000000000000004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55000000000000004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55000000000000004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55000000000000004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55000000000000004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55000000000000004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55000000000000004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55000000000000004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55000000000000004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55000000000000004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55000000000000004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55000000000000004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55000000000000004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55000000000000004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55000000000000004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55000000000000004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55000000000000004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55000000000000004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55000000000000004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55000000000000004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55000000000000004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55000000000000004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55000000000000004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55000000000000004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55000000000000004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55000000000000004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55000000000000004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55000000000000004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55000000000000004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55000000000000004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55000000000000004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55000000000000004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55000000000000004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55000000000000004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55000000000000004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55000000000000004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55000000000000004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55000000000000004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55000000000000004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55000000000000004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55000000000000004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55000000000000004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55000000000000004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55000000000000004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55000000000000004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55000000000000004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55000000000000004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55000000000000004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55000000000000004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55000000000000004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55000000000000004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55000000000000004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55000000000000004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55000000000000004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55000000000000004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55000000000000004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55000000000000004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55000000000000004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55000000000000004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55000000000000004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55000000000000004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55000000000000004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55000000000000004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55000000000000004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55000000000000004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55000000000000004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55000000000000004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55000000000000004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55000000000000004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55000000000000004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55000000000000004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55000000000000004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55000000000000004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55000000000000004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55000000000000004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55000000000000004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55000000000000004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55000000000000004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55000000000000004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55000000000000004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55000000000000004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55000000000000004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55000000000000004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55000000000000004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55000000000000004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55000000000000004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55000000000000004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55000000000000004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55000000000000004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55000000000000004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55000000000000004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55000000000000004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55000000000000004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55000000000000004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55000000000000004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55000000000000004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55000000000000004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55000000000000004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55000000000000004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55000000000000004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55000000000000004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55000000000000004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55000000000000004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55000000000000004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55000000000000004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55000000000000004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55000000000000004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55000000000000004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55000000000000004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55000000000000004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55000000000000004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55000000000000004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55000000000000004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55000000000000004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55000000000000004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55000000000000004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55000000000000004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55000000000000004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55000000000000004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55000000000000004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55000000000000004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55000000000000004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55000000000000004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55000000000000004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55000000000000004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55000000000000004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55000000000000004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55000000000000004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55000000000000004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55000000000000004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55000000000000004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55000000000000004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55000000000000004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55000000000000004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55000000000000004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55000000000000004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55000000000000004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55000000000000004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55000000000000004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55000000000000004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55000000000000004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55000000000000004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55000000000000004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55000000000000004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55000000000000004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55000000000000004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55000000000000004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55000000000000004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55000000000000004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55000000000000004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55000000000000004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55000000000000004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55000000000000004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55000000000000004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55000000000000004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55000000000000004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55000000000000004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55000000000000004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55000000000000004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55000000000000004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55000000000000004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55000000000000004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55000000000000004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55000000000000004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55000000000000004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55000000000000004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55000000000000004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55000000000000004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55000000000000004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55000000000000004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55000000000000004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55000000000000004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55000000000000004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55000000000000004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55000000000000004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55000000000000004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55000000000000004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55000000000000004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55000000000000004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55000000000000004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55000000000000004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55000000000000004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55000000000000004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55000000000000004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55000000000000004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55000000000000004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55000000000000004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55000000000000004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55000000000000004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55000000000000004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55000000000000004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55000000000000004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55000000000000004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55000000000000004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55000000000000004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55000000000000004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55000000000000004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55000000000000004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55000000000000004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55000000000000004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55000000000000004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55000000000000004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55000000000000004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55000000000000004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55000000000000004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55000000000000004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55000000000000004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55000000000000004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55000000000000004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55000000000000004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55000000000000004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55000000000000004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55000000000000004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55000000000000004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55000000000000004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55000000000000004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55000000000000004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55000000000000004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55000000000000004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55000000000000004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55000000000000004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55000000000000004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55000000000000004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55000000000000004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55000000000000004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55000000000000004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55000000000000004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55000000000000004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55000000000000004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55000000000000004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55000000000000004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55000000000000004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55000000000000004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55000000000000004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55000000000000004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55000000000000004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55000000000000004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55000000000000004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55000000000000004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55000000000000004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55000000000000004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55000000000000004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55000000000000004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55000000000000004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55000000000000004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55000000000000004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55000000000000004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55000000000000004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55000000000000004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55000000000000004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55000000000000004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55000000000000004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55000000000000004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55000000000000004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55000000000000004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55000000000000004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55000000000000004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55000000000000004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55000000000000004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55000000000000004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55000000000000004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55000000000000004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55000000000000004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55000000000000004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55000000000000004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55000000000000004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55000000000000004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55000000000000004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55000000000000004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55000000000000004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55000000000000004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55000000000000004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55000000000000004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55000000000000004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55000000000000004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55000000000000004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55000000000000004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55000000000000004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55000000000000004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55000000000000004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55000000000000004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55000000000000004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55000000000000004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55000000000000004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55000000000000004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55000000000000004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55000000000000004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55000000000000004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55000000000000004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55000000000000004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55000000000000004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55000000000000004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55000000000000004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55000000000000004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55000000000000004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55000000000000004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55000000000000004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55000000000000004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55000000000000004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55000000000000004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55000000000000004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55000000000000004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55000000000000004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55000000000000004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55000000000000004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55000000000000004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55000000000000004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55000000000000004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55000000000000004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55000000000000004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55000000000000004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55000000000000004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55000000000000004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55000000000000004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55000000000000004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55000000000000004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55000000000000004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55000000000000004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55000000000000004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55000000000000004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55000000000000004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55000000000000004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55000000000000004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55000000000000004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55000000000000004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55000000000000004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55000000000000004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55000000000000004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55000000000000004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55000000000000004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55000000000000004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55000000000000004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55000000000000004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55000000000000004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55000000000000004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55000000000000004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55000000000000004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55000000000000004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55000000000000004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55000000000000004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55000000000000004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55000000000000004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55000000000000004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55000000000000004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55000000000000004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55000000000000004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55000000000000004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55000000000000004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55000000000000004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55000000000000004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55000000000000004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55000000000000004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55000000000000004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55000000000000004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55000000000000004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55000000000000004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55000000000000004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55000000000000004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55000000000000004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55000000000000004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55000000000000004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55000000000000004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55000000000000004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55000000000000004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55000000000000004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55000000000000004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55000000000000004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55000000000000004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55000000000000004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55000000000000004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55000000000000004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55000000000000004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55000000000000004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55000000000000004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55000000000000004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55000000000000004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55000000000000004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55000000000000004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55000000000000004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55000000000000004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55000000000000004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55000000000000004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55000000000000004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55000000000000004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55000000000000004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55000000000000004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55000000000000004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55000000000000004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55000000000000004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55000000000000004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55000000000000004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55000000000000004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55000000000000004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55000000000000004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55000000000000004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55000000000000004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55000000000000004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55000000000000004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55000000000000004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55000000000000004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55000000000000004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55000000000000004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55000000000000004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55000000000000004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9">
    <mergeCell ref="A1:M1"/>
    <mergeCell ref="A2:M2"/>
    <mergeCell ref="A3:A4"/>
    <mergeCell ref="B3:B4"/>
    <mergeCell ref="C3:J3"/>
    <mergeCell ref="K3:K4"/>
    <mergeCell ref="L3:L4"/>
    <mergeCell ref="M3:M4"/>
    <mergeCell ref="G13:J13"/>
    <mergeCell ref="G14:J14"/>
    <mergeCell ref="C17:D17"/>
    <mergeCell ref="C5:M5"/>
    <mergeCell ref="C6:M6"/>
    <mergeCell ref="C8:M8"/>
    <mergeCell ref="C9:M9"/>
    <mergeCell ref="C10:M10"/>
    <mergeCell ref="G11:J11"/>
    <mergeCell ref="G12:J12"/>
    <mergeCell ref="E7:J7"/>
  </mergeCells>
  <conditionalFormatting sqref="N7">
    <cfRule type="cellIs" dxfId="1" priority="1" operator="equal">
      <formula>"Recheck"</formula>
    </cfRule>
    <cfRule type="cellIs" dxfId="0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E7" sqref="E7"/>
    </sheetView>
  </sheetViews>
  <sheetFormatPr defaultColWidth="12.625" defaultRowHeight="15" customHeight="1" x14ac:dyDescent="0.2"/>
  <cols>
    <col min="1" max="1" width="11.625" customWidth="1"/>
    <col min="2" max="2" width="43.5" customWidth="1"/>
    <col min="3" max="9" width="6.25" customWidth="1"/>
    <col min="10" max="10" width="14.25" bestFit="1" customWidth="1"/>
    <col min="11" max="11" width="10.625" customWidth="1"/>
    <col min="12" max="26" width="8" customWidth="1"/>
  </cols>
  <sheetData>
    <row r="1" spans="1:26" ht="26.25" customHeight="1" x14ac:dyDescent="0.65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65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x14ac:dyDescent="0.65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65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7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65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6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13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6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6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65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6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7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7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7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7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7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6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6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6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6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6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6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6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6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6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6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6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6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6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6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6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6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6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6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6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6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6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6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6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6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6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6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6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6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6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6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6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6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6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6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6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6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6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6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6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6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6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6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6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6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6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6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6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6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6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6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6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6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6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6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6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6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6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6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6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6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6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6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6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6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6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6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6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6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6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6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6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6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6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6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6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6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6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6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6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6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6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6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6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6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6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6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6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6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6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6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6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6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6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6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6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6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6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6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6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6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6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6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6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6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6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6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6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6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6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6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6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6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6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6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6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6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6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6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6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6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6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6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6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6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6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6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6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6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6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6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6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6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6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6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6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6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6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6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6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6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6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6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6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6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6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6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6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6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6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6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6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6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6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6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6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6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6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6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6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6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6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6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6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6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6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6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6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6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6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6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6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6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6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6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6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6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6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6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6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6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6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6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6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6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6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6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6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6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6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6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6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6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6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6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6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6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6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6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6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6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6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6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6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6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6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6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6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6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6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6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6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6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6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6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6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6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6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6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6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6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6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6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6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6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6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6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6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6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6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6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6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6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6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6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6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6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6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6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6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6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6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6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6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6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6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6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6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6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6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6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6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6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6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6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6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6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6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6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6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6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6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6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6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6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6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6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6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6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6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6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6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6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6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6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6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6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6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6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6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6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6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6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6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6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6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6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6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6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6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6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6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6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6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6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6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6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6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6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6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6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6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6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6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6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6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6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6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6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6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6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6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6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6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6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6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6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6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6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6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6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6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6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6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6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6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6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6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6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6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6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6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6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6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6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6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6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6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6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6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6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6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6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6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6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6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6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6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6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6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6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6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6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6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6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6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6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6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6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6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6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6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6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6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6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6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6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6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6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6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6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6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6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6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6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6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6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6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6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6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6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6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6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6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6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6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6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6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6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6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6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6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6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6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6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6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6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6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6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6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6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6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6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6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6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6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6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6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6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6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6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6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6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6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6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6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6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6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6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6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6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6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6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6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6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6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6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6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6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6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6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6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6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6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6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6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6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6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6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6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6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6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6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6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6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6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6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6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6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6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6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6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6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6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6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6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6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6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6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6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6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6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6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6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6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6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6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6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6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6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6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6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6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6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6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6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6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6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6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6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6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6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6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6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6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6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6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6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6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6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6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6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6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6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6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6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6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6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6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6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6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6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6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6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6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6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6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6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6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6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6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6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6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6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6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6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6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6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6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6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6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6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6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6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6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6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6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6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6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6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6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6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6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6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6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6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6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6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6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6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6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6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6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6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6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6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6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6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6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6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6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6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6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6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6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6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6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6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6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6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6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6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6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6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6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6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6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6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6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6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6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6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6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6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6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6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6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6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6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6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6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6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6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6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6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6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6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6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6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6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6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6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6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6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6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6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6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6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6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6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6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6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6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6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6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6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6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6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6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6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6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6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6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6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6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6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6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6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6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6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6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6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6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6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6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6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6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6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6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6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6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6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6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6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6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6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6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6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6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6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6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6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6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6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6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6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6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6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6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6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6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6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6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6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6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6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6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6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6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6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6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6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6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6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6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6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6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6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6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6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6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6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6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6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6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6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6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6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6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6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6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6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6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6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6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6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6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6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6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6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6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6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6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6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6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6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6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6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6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6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6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6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6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6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6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6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6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6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6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6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6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6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6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6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6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6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6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6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6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6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6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6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6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6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6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6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6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6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6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6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6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6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6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6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6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6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6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6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6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6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6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6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6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6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6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6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6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6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6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6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6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6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6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6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6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6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6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6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6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6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6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6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6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6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6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6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6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6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6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6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6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6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6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6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6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6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6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6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6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6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6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6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6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6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6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6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6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6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6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6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6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6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6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6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6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6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6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6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6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6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6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6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6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6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6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6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6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6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6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6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6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6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6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6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6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6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6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6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6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6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6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6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6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6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6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6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6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6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6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6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6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6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6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6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6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6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6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6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6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6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6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6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6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6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6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6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6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6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6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6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6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6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6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6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6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6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6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6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6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6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6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6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6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6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6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6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6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6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6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6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6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6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6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6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6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6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6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6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6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6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6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6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6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6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6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6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6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6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6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6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6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6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6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6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6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6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6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6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6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6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6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6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6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6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6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6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6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6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6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6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6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6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6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6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6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6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6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6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6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6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6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6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6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6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6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6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6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6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6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6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6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6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6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6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6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6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6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6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6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6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6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6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6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6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6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6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6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6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6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6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6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6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6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6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6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6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6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6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6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6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6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6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6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6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6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6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6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6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6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6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6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6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6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6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6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6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6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6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6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6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6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6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6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6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6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J1"/>
    <mergeCell ref="A2:J2"/>
    <mergeCell ref="A3:J3"/>
    <mergeCell ref="A4:A5"/>
    <mergeCell ref="B4:B5"/>
    <mergeCell ref="C4:I4"/>
    <mergeCell ref="J4:J5"/>
    <mergeCell ref="L4:L5"/>
    <mergeCell ref="G13:I13"/>
    <mergeCell ref="G14:I14"/>
    <mergeCell ref="G15:I15"/>
    <mergeCell ref="G16:I16"/>
    <mergeCell ref="E10:I10"/>
    <mergeCell ref="F12:I12"/>
    <mergeCell ref="K4:K5"/>
    <mergeCell ref="D6:I6"/>
    <mergeCell ref="G11:I11"/>
    <mergeCell ref="G8:I8"/>
    <mergeCell ref="G7:I7"/>
  </mergeCells>
  <conditionalFormatting sqref="M6:M12">
    <cfRule type="cellIs" dxfId="29" priority="1" operator="equal">
      <formula>"Recheck"</formula>
    </cfRule>
    <cfRule type="cellIs" dxfId="28" priority="2" operator="equal">
      <formula>"Pass"</formula>
    </cfRule>
  </conditionalFormatting>
  <printOptions horizontalCentered="1"/>
  <pageMargins left="0.11811023622047245" right="0.11811023622047245" top="0.74803149606299213" bottom="0.74803149606299213" header="0" footer="0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" workbookViewId="0">
      <selection activeCell="K7" sqref="K7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65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7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7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65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7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65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7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6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7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6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7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6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7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65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7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6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7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7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7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7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7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7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7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6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6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6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6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6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6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6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6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6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6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6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6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6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6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6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6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6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6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6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6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6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6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6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6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6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6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6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6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6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6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6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6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6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6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6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6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6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6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6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6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6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6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6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6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6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6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6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6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6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6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6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6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6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6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6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6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6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6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6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6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6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6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6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6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6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6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6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6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6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6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6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6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6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6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6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6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6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6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6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6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6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6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6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6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6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6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6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6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6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6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6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6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6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6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6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6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6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6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6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6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6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6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6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6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6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6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6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6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6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6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6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6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6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6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6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6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6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6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6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6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6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6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6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6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6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6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6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6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6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6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6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6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6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6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6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6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6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6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6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6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6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6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6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6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6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6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6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6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6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6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6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6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6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6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6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6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6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6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6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6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6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6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6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6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6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6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6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6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6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6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6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6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6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6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6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6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6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6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6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6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6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6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6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6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6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6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6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6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6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6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6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6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6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6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6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6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6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6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6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6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6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6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6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6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6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6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6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6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6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6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6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6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6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6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6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6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6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6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6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6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6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6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6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6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6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6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6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6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6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6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6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6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6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6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6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6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6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6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6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6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6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6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6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6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6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6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6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6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6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6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6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6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6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6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6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6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6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6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6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6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6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6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6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6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6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6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6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6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6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6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6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6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6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6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6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6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6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6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6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6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6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6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6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6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6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6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6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6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6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6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6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6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6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6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6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6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6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6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6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6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6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6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6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6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6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6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6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6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6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6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6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6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6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6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6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6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6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6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6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6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6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6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6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6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6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6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6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6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6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6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6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6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6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6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6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6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6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6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6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6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6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6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6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6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6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6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6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6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6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6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6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6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6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6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6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6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6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6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6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6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6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6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6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6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6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6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6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6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6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6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6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6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6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6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6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6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6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6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6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6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6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6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6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6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6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6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6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6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6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6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6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6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6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6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6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6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6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6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6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6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6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6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6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6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6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6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6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6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6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6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6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6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6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6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6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6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6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6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6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6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6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6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6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6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6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6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6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6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6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6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6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6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6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6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6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6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6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6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6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6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6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6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6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6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6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6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6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6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6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6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6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6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6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6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6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6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6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6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6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6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6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6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6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6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6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6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6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6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6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6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6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6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6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6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6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6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6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6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6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6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6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6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6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6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6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6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6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6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6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6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6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6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6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6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6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6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6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6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6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6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6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6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6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6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6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6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6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6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6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6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6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6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6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6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6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6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6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6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6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6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6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6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6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6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6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6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6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6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6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6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6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6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6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6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6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6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6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6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6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6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6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6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6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6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6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6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6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6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6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6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6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6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6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6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6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6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6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6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6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6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6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6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6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6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6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6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6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6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6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6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6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6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6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6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6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6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6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6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6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6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6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6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6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6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6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6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6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6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6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6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6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6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6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6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6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6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6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6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6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6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6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6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6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6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6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6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6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6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6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6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6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6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6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6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6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6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6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6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6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6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6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6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6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6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6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6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6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6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6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6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6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6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6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6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6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6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6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6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6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6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6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6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6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6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6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6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6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6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6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6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6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6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6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6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6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6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6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6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6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6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6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6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6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6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6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6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6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6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6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6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6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6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6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6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6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6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6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6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6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6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6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6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6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6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6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6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6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6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6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6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6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6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6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6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6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6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6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6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6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6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6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6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6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6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6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6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6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6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6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6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6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6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6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6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6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6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6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6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6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6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6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6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6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6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6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6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6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6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6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6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6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6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6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6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6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6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6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6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6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6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6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6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6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6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6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6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6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6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6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6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6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6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6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6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6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6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6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6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6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6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6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6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6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6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6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6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6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6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6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6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6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6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6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6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6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6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6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6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6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6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6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6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6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6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6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6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6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6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6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6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6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6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6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6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6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6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6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6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6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6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6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6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6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6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6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6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6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6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6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6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6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6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6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6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6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6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6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6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6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6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6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6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6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6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6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6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6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6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6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6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6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6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6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6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6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6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6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6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6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6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6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6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6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6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6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6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6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6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6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6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6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6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6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6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6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6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6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6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6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6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6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6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6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6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6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6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6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6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6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6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6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6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6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6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6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6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6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6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6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6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6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6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6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6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6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6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6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6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6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6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6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6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6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6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6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6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6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6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6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6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6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6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6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6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6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6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6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6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6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6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6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6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6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6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6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6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6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6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6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6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6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6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6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6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6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6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6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6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6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6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6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6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6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6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6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6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6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6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6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6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6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6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6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6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6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6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6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6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6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6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6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6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6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6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6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6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6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6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6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6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6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6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6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6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6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6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6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6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6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6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6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6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6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6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6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6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6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6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6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6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6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6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6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6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7" priority="1" operator="equal">
      <formula>"Recheck"</formula>
    </cfRule>
    <cfRule type="cellIs" dxfId="26" priority="2" operator="equal">
      <formula>"Pass"</formula>
    </cfRule>
  </conditionalFormatting>
  <pageMargins left="0.7" right="0.7" top="0.75" bottom="0.75" header="0" footer="0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7" workbookViewId="0">
      <selection activeCell="K7" sqref="K7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65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7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7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65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7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65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6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6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6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65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6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7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7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7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7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7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6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6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6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6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6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6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6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6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6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6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6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6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6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6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6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6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6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6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6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6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6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6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6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6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6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6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6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6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6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6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6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6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6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6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6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6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6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6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6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6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6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6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6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6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6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6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6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6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6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6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6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6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6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6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6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6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6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6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6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6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6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6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6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6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6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6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6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6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6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6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6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6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6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6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6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6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6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6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6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6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6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6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6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6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6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6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6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6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6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6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6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6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6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6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6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6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6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6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6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6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6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6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6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6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6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6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6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6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6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6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6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6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6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6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6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6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6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6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6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6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6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6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6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6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6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6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6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6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6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6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6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6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6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6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6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6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6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6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6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6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6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6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6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6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6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6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6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6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6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6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6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6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6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6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6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6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6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6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6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6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6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6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6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6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6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6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6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6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6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6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6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6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6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6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6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6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6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6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6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6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6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6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6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6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6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6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6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6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6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6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6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6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6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6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6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6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6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6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6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6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6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6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6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6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6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6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6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6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6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6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6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6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6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6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6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6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6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6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6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6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6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6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6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6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6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6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6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6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6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6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6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6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6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6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6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6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6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6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6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6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6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6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6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6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6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6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6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6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6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6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6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6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6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6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6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6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6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6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6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6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6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6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6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6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6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6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6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6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6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6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6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6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6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6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6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6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6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6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6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6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6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6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6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6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6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6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6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6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6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6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6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6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6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6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6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6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6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6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6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6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6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6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6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6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6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6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6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6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6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6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6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6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6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6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6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6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6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6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6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6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6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6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6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6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6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6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6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6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6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6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6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6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6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6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6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6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6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6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6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6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6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6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6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6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6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6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6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6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6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6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6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6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6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6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6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6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6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6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6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6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6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6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6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6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6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6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6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6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6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6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6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6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6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6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6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6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6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6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6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6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6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6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6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6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6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6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6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6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6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6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6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6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6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6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6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6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6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6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6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6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6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6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6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6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6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6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6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6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6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6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6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6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6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6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6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6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6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6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6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6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6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6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6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6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6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6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6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6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6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6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6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6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6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6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6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6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6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6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6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6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6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6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6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6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6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6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6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6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6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6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6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6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6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6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6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6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6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6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6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6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6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6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6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6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6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6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6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6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6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6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6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6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6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6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6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6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6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6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6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6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6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6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6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6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6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6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6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6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6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6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6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6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6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6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6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6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6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6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6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6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6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6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6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6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6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6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6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6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6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6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6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6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6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6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6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6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6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6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6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6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6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6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6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6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6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6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6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6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6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6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6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6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6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6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6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6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6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6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6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6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6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6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6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6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6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6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6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6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6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6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6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6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6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6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6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6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6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6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6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6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6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6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6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6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6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6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6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6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6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6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6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6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6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6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6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6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6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6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6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6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6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6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6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6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6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6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6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6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6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6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6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6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6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6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6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6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6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6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6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6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6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6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6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6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6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6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6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6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6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6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6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6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6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6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6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6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6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6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6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6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6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6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6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6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6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6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6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6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6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6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6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6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6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6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6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6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6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6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6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6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6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6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6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6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6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6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6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6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6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6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6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6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6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6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6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6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6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6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6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6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6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6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6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6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6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6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6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6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6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6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6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6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6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6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6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6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6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6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6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6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6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6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6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6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6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6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6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6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6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6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6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6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6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6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6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6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6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6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6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6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6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6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6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6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6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6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6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6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6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6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6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6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6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6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6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6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6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6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6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6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6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6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6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6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6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6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6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6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6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6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6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6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6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6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6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6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6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6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6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6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6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6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6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6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6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6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6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6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6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6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6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6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6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6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6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6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6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6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6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6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6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6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6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6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6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6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6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6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6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6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6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6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6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6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6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6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6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6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6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6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6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6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6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6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6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6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6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6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6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6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6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6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6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6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6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6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6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6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6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6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6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6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6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6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6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6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6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6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6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6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6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6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6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6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6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6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6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6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6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6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6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6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6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6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6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6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6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6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6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6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6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6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6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6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6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6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6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6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6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6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6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6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6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6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6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6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6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6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6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6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6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6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6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6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6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6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6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6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6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6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6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6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6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6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6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6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6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6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6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6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6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6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6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6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6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6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6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6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6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6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6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6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6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6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6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6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6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6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6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6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6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6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6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6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6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6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6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6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6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6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6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6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6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6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6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6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6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6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6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6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6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6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6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6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6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6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6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6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6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6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6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6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6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6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6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6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6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6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6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6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6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6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6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6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6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6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6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6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6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6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6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6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6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6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6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6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6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6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6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6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6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6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6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6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6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6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6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6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6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6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6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6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6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6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6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6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6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6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6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6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6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6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6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6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6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6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6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6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6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6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6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6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6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6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5" priority="1" operator="equal">
      <formula>"Recheck"</formula>
    </cfRule>
    <cfRule type="cellIs" dxfId="24" priority="2" operator="equal">
      <formula>"Pass"</formula>
    </cfRule>
  </conditionalFormatting>
  <pageMargins left="0.7" right="0.7" top="0.75" bottom="0.75" header="0" footer="0"/>
  <pageSetup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J10" sqref="J10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65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7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7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65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7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65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6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6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6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65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6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7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7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7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7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7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6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6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6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6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6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6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6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6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6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6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6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6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6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6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6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6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6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6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6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6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6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6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6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6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6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6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6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6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6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6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6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6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6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6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6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6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6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6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6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6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6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6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6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6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6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6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6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6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6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6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6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6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6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6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6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6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6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6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6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6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6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6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6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6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6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6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6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6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6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6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6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6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6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6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6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6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6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6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6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6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6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6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6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6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6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6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6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6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6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6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6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6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6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6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6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6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6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6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6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6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6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6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6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6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6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6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6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6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6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6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6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6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6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6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6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6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6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6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6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6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6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6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6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6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6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6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6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6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6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6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6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6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6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6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6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6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6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6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6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6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6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6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6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6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6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6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6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6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6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6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6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6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6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6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6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6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6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6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6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6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6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6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6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6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6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6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6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6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6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6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6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6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6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6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6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6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6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6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6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6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6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6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6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6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6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6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6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6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6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6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6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6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6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6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6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6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6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6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6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6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6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6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6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6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6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6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6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6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6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6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6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6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6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6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6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6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6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6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6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6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6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6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6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6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6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6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6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6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6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6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6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6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6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6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6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6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6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6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6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6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6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6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6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6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6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6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6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6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6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6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6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6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6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6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6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6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6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6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6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6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6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6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6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6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6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6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6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6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6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6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6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6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6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6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6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6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6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6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6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6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6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6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6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6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6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6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6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6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6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6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6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6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6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6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6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6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6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6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6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6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6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6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6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6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6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6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6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6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6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6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6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6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6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6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6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6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6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6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6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6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6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6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6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6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6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6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6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6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6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6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6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6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6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6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6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6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6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6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6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6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6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6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6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6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6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6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6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6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6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6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6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6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6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6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6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6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6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6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6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6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6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6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6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6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6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6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6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6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6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6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6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6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6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6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6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6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6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6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6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6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6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6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6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6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6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6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6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6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6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6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6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6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6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6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6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6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6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6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6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6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6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6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6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6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6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6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6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6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6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6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6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6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6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6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6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6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6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6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6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6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6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6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6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6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6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6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6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6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6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6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6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6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6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6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6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6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6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6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6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6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6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6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6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6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6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6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6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6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6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6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6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6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6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6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6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6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6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6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6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6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6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6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6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6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6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6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6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6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6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6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6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6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6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6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6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6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6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6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6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6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6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6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6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6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6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6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6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6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6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6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6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6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6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6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6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6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6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6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6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6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6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6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6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6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6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6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6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6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6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6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6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6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6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6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6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6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6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6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6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6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6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6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6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6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6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6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6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6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6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6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6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6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6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6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6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6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6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6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6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6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6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6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6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6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6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6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6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6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6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6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6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6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6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6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6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6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6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6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6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6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6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6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6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6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6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6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6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6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6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6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6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6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6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6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6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6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6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6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6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6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6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6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6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6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6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6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6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6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6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6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6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6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6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6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6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6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6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6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6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6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6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6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6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6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6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6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6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6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6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6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6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6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6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6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6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6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6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6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6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6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6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6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6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6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6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6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6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6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6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6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6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6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6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6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6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6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6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6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6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6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6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6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6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6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6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6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6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6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6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6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6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6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6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6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6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6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6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6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6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6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6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6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6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6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6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6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6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6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6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6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6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6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6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6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6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6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6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6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6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6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6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6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6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6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6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6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6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6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6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6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6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6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6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6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6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6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6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6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6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6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6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6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6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6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6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6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6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6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6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6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6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6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6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6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6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6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6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6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6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6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6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6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6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6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6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6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6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6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6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6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6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6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6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6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6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6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6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6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6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6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6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6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6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6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6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6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6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6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6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6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6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6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6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6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6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6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6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6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6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6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6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6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6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6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6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6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6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6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6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6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6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6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6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6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6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6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6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6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6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6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6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6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6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6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6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6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6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6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6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6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6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6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6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6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6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6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6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6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6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6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6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6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6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6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6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6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6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6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6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6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6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6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6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6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6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6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6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6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6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6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6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6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6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6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6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6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6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6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6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6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6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6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6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6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6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6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6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6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6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6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6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6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6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6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6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6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6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6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6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6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6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6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6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6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6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6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6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6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6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6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6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6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6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6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6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6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6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6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6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6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6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6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6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6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6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6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6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6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6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6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6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6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6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6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6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6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6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6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6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6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6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6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6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6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6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6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6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6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6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6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6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6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6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6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6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6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6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6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6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6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6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6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6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6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6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6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6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6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6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6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6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6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6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6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6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6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6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6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6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6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6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6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6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6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6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6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6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6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6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6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6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6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6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6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6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6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6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6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6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6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6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6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6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6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6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6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6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6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6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6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6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6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6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6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6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6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6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6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6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6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6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6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6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6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6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6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6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6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6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6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6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6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6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6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3" priority="1" operator="equal">
      <formula>"Recheck"</formula>
    </cfRule>
    <cfRule type="cellIs" dxfId="22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K11" sqref="K11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65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7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7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65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7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65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6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6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6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65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6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7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7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7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7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7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6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6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6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6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6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6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6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6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6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6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6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6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6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6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6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6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6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6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6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6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6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6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6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6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6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6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6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6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6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6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6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6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6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6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6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6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6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6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6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6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6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6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6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6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6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6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6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6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6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6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6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6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6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6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6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6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6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6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6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6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6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6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6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6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6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6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6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6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6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6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6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6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6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6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6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6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6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6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6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6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6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6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6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6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6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6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6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6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6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6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6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6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6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6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6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6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6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6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6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6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6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6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6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6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6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6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6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6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6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6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6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6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6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6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6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6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6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6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6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6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6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6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6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6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6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6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6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6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6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6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6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6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6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6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6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6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6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6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6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6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6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6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6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6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6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6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6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6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6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6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6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6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6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6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6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6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6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6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6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6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6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6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6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6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6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6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6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6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6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6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6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6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6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6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6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6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6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6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6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6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6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6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6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6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6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6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6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6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6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6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6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6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6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6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6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6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6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6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6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6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6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6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6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6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6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6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6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6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6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6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6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6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6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6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6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6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6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6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6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6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6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6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6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6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6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6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6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6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6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6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6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6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6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6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6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6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6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6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6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6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6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6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6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6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6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6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6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6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6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6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6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6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6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6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6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6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6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6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6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6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6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6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6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6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6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6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6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6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6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6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6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6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6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6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6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6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6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6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6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6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6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6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6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6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6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6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6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6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6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6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6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6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6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6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6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6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6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6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6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6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6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6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6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6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6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6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6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6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6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6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6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6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6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6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6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6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6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6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6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6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6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6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6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6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6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6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6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6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6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6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6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6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6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6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6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6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6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6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6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6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6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6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6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6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6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6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6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6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6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6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6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6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6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6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6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6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6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6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6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6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6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6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6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6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6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6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6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6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6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6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6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6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6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6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6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6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6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6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6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6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6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6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6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6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6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6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6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6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6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6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6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6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6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6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6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6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6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6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6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6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6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6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6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6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6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6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6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6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6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6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6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6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6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6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6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6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6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6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6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6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6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6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6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6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6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6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6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6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6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6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6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6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6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6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6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6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6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6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6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6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6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6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6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6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6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6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6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6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6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6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6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6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6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6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6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6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6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6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6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6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6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6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6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6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6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6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6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6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6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6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6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6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6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6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6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6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6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6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6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6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6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6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6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6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6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6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6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6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6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6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6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6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6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6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6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6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6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6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6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6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6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6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6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6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6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6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6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6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6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6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6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6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6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6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6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6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6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6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6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6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6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6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6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6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6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6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6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6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6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6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6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6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6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6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6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6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6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6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6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6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6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6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6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6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6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6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6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6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6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6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6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6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6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6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6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6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6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6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6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6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6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6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6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6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6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6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6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6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6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6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6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6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6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6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6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6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6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6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6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6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6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6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6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6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6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6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6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6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6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6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6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6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6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6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6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6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6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6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6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6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6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6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6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6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6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6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6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6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6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6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6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6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6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6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6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6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6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6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6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6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6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6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6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6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6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6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6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6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6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6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6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6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6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6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6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6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6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6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6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6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6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6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6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6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6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6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6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6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6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6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6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6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6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6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6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6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6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6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6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6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6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6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6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6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6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6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6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6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6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6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6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6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6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6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6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6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6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6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6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6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6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6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6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6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6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6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6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6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6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6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6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6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6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6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6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6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6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6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6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6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6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6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6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6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6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6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6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6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6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6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6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6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6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6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6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6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6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6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6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6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6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6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6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6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6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6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6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6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6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6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6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6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6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6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6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6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6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6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6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6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6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6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6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6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6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6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6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6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6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6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6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6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6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6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6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6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6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6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6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6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6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6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6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6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6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6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6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6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6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6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6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6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6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6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6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6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6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6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6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6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6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6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6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6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6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6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6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6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6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6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6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6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6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6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6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6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6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6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6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6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6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6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6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6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6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6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6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6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6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6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6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6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6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6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6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6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6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6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6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6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6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6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6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6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6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6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6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6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6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6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6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6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6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6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6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6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6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6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6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6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6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6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6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6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6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6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6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6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6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6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6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6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6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6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6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6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6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6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6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6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6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6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6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6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6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6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6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6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6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6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6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6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6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6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6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6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6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6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6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6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6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6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6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6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6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6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6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6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6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6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6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6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6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6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6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6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6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6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6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6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6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6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6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6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6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6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6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6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6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6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6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6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6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6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6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6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6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6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6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6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6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6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6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6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6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6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6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6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6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6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6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6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6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6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6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6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6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6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6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6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6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6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6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6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6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6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6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6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6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6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6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6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6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6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6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6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6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6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6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6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6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6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6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6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6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6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6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6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6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6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6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6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6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6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6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6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6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6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6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6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6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6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6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6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1" priority="1" operator="equal">
      <formula>"Recheck"</formula>
    </cfRule>
    <cfRule type="cellIs" dxfId="20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E8" sqref="E8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65">
      <c r="A1" s="195" t="s">
        <v>49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7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7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65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7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65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6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6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6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65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6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7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7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7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7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7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6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6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6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6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6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6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6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6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6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6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6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6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6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6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6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6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6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6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6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6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6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6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6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6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6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6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6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6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6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6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6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6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6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6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6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6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6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6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6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6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6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6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6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6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6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6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6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6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6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6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6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6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6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6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6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6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6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6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6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6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6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6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6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6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6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6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6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6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6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6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6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6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6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6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6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6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6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6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6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6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6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6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6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6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6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6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6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6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6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6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6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6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6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6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6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6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6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6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6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6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6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6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6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6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6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6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6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6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6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6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6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6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6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6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6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6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6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6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6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6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6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6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6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6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6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6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6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6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6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6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6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6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6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6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6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6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6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6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6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6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6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6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6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6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6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6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6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6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6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6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6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6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6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6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6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6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6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6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6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6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6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6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6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6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6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6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6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6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6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6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6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6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6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6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6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6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6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6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6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6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6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6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6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6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6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6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6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6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6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6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6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6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6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6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6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6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6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6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6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6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6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6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6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6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6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6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6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6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6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6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6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6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6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6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6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6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6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6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6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6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6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6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6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6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6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6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6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6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6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6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6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6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6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6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6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6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6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6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6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6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6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6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6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6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6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6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6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6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6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6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6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6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6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6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6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6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6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6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6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6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6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6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6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6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6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6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6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6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6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6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6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6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6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6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6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6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6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6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6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6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6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6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6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6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6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6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6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6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6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6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6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6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6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6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6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6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6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6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6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6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6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6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6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6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6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6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6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6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6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6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6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6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6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6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6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6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6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6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6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6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6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6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6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6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6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6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6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6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6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6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6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6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6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6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6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6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6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6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6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6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6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6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6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6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6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6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6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6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6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6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6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6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6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6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6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6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6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6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6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6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6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6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6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6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6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6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6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6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6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6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6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6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6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6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6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6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6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6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6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6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6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6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6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6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6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6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6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6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6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6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6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6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6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6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6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6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6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6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6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6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6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6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6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6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6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6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6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6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6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6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6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6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6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6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6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6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6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6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6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6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6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6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6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6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6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6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6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6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6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6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6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6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6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6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6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6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6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6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6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6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6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6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6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6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6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6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6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6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6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6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6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6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6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6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6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6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6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6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6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6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6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6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6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6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6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6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6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6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6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6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6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6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6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6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6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6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6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6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6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6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6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6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6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6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6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6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6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6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6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6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6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6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6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6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6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6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6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6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6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6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6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6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6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6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6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6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6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6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6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6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6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6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6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6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6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6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6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6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6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6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6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6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6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6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6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6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6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6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6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6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6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6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6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6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6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6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6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6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6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6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6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6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6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6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6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6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6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6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6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6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6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6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6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6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6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6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6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6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6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6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6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6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6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6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6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6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6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6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6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6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6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6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6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6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6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6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6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6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6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6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6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6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6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6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6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6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6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6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6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6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6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6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6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6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6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6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6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6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6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6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6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6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6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6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6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6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6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6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6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6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6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6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6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6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6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6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6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6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6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6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6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6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6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6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6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6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6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6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6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6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6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6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6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6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6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6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6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6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6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6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6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6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6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6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6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6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6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6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6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6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6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6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6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6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6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6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6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6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6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6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6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6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6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6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6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6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6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6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6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6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6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6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6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6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6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6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6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6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6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6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6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6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6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6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6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6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6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6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6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6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6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6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6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6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6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6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6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6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6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6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6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6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6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6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6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6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6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6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6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6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6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6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6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6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6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6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6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6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6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6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6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6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6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6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6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6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6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6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6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6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6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6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6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6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6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6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6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6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6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6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6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6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6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6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6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6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6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6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6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6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6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6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6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6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6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6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6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6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6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6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6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6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6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6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6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6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6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6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6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6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6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6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6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6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6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6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6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6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6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6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6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6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6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6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6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6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6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6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6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6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6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6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6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6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6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6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6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6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6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6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6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6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6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6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6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6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6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6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6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6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6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6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6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6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6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6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6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6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6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6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6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6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6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6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6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6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6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6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6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6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6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6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6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6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6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6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6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6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6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6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6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6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6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6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6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6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6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6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6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6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6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6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6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6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6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6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6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6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6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6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6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6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6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6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6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6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6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6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6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6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6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6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6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6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6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6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6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6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6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6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6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6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6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6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6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6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6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6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6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6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6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6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6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6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6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6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6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6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6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6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6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6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6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6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6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6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6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6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6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6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6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6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6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6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6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6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6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6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6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6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6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6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6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6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6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6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6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6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6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6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6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6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6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6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6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6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6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6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6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6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6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6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6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6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6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6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6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6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6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6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6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6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6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6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6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6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6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6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6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6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6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6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6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6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6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6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6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6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6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6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6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6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6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6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6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6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6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6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6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6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6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6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6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6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J1"/>
    <mergeCell ref="A3:J3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E10:I10"/>
    <mergeCell ref="F12:I12"/>
    <mergeCell ref="D6:I6"/>
    <mergeCell ref="C4:I4"/>
    <mergeCell ref="K4:K5"/>
    <mergeCell ref="J4:J5"/>
    <mergeCell ref="G8:I8"/>
    <mergeCell ref="G7:I7"/>
  </mergeCells>
  <conditionalFormatting sqref="M6:M12">
    <cfRule type="cellIs" dxfId="19" priority="1" operator="equal">
      <formula>"Recheck"</formula>
    </cfRule>
    <cfRule type="cellIs" dxfId="18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980"/>
  <sheetViews>
    <sheetView zoomScaleNormal="100" workbookViewId="0">
      <selection activeCell="O8" sqref="O8"/>
    </sheetView>
  </sheetViews>
  <sheetFormatPr defaultColWidth="12.625" defaultRowHeight="15" customHeight="1" x14ac:dyDescent="0.2"/>
  <cols>
    <col min="1" max="1" width="11.625" style="80" customWidth="1"/>
    <col min="2" max="2" width="43.5" style="80" customWidth="1"/>
    <col min="3" max="8" width="7.25" style="80" customWidth="1"/>
    <col min="9" max="9" width="6.875" style="80" customWidth="1"/>
    <col min="10" max="10" width="6.625" style="80" customWidth="1"/>
    <col min="11" max="11" width="13.375" style="80" customWidth="1"/>
    <col min="12" max="12" width="12.875" style="60" customWidth="1"/>
    <col min="13" max="14" width="8" style="80" customWidth="1"/>
    <col min="15" max="15" width="12.125" style="80" bestFit="1" customWidth="1"/>
    <col min="16" max="25" width="8" style="80" customWidth="1"/>
    <col min="26" max="16384" width="12.625" style="80"/>
  </cols>
  <sheetData>
    <row r="1" spans="1:25" ht="26.25" customHeight="1" x14ac:dyDescent="0.55000000000000004">
      <c r="A1" s="130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65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55000000000000004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141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6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2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55000000000000004">
      <c r="A5" s="102">
        <v>1</v>
      </c>
      <c r="B5" s="103" t="s">
        <v>16</v>
      </c>
      <c r="C5" s="104">
        <v>1</v>
      </c>
      <c r="D5" s="104">
        <v>1</v>
      </c>
      <c r="E5" s="104">
        <v>1</v>
      </c>
      <c r="F5" s="104">
        <v>1</v>
      </c>
      <c r="G5" s="104">
        <v>1</v>
      </c>
      <c r="H5" s="224"/>
      <c r="I5" s="225"/>
      <c r="J5" s="226"/>
      <c r="K5" s="13">
        <f>SUM(C5:H5)</f>
        <v>5</v>
      </c>
      <c r="L5" s="89"/>
      <c r="M5" s="64">
        <f>IF(L5=5,(L5/L5)*5,(K5/(5-L5)*5))</f>
        <v>5</v>
      </c>
      <c r="N5" s="2" t="str">
        <f>IF(K5+L5=5,"Pass","Recheck")</f>
        <v>Pass</v>
      </c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55000000000000004">
      <c r="A6" s="90">
        <v>2</v>
      </c>
      <c r="B6" s="98" t="s">
        <v>50</v>
      </c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9"/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55000000000000004">
      <c r="A7" s="90">
        <v>3</v>
      </c>
      <c r="B7" s="99" t="s">
        <v>51</v>
      </c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2"/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55000000000000004">
      <c r="A8" s="90">
        <v>4</v>
      </c>
      <c r="B8" s="99" t="s">
        <v>30</v>
      </c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2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x14ac:dyDescent="0.55000000000000004">
      <c r="A9" s="90">
        <v>5</v>
      </c>
      <c r="B9" s="99" t="s">
        <v>31</v>
      </c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2"/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 x14ac:dyDescent="0.6">
      <c r="A10" s="90">
        <v>6</v>
      </c>
      <c r="B10" s="99" t="s">
        <v>52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6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37">
        <f>SUM(M5)</f>
        <v>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6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1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7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6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55000000000000004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55000000000000004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55000000000000004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55000000000000004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55000000000000004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55000000000000004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55000000000000004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55000000000000004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55000000000000004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55000000000000004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55000000000000004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55000000000000004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55000000000000004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55000000000000004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55000000000000004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55000000000000004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55000000000000004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55000000000000004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55000000000000004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55000000000000004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55000000000000004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55000000000000004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55000000000000004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55000000000000004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55000000000000004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55000000000000004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55000000000000004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55000000000000004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55000000000000004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55000000000000004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55000000000000004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55000000000000004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55000000000000004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55000000000000004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55000000000000004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55000000000000004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55000000000000004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55000000000000004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55000000000000004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55000000000000004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55000000000000004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55000000000000004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55000000000000004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55000000000000004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55000000000000004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55000000000000004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55000000000000004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55000000000000004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55000000000000004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55000000000000004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55000000000000004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55000000000000004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55000000000000004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55000000000000004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55000000000000004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55000000000000004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55000000000000004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55000000000000004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55000000000000004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55000000000000004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55000000000000004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55000000000000004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55000000000000004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55000000000000004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55000000000000004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55000000000000004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55000000000000004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55000000000000004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55000000000000004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55000000000000004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55000000000000004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55000000000000004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55000000000000004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55000000000000004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55000000000000004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55000000000000004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55000000000000004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55000000000000004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55000000000000004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55000000000000004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55000000000000004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55000000000000004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55000000000000004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55000000000000004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55000000000000004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55000000000000004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55000000000000004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55000000000000004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55000000000000004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55000000000000004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55000000000000004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55000000000000004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55000000000000004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55000000000000004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55000000000000004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55000000000000004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55000000000000004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55000000000000004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55000000000000004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55000000000000004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55000000000000004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55000000000000004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55000000000000004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55000000000000004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55000000000000004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55000000000000004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55000000000000004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55000000000000004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55000000000000004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55000000000000004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55000000000000004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55000000000000004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55000000000000004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55000000000000004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55000000000000004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55000000000000004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55000000000000004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55000000000000004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55000000000000004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55000000000000004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55000000000000004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55000000000000004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55000000000000004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55000000000000004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55000000000000004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55000000000000004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55000000000000004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55000000000000004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55000000000000004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55000000000000004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55000000000000004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55000000000000004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55000000000000004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55000000000000004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55000000000000004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55000000000000004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55000000000000004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55000000000000004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55000000000000004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55000000000000004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55000000000000004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55000000000000004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55000000000000004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55000000000000004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55000000000000004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55000000000000004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55000000000000004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55000000000000004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55000000000000004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55000000000000004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55000000000000004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55000000000000004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55000000000000004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55000000000000004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55000000000000004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55000000000000004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55000000000000004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55000000000000004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55000000000000004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55000000000000004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55000000000000004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55000000000000004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55000000000000004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55000000000000004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55000000000000004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55000000000000004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55000000000000004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55000000000000004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55000000000000004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55000000000000004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55000000000000004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55000000000000004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55000000000000004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55000000000000004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55000000000000004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55000000000000004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55000000000000004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55000000000000004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55000000000000004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55000000000000004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55000000000000004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55000000000000004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55000000000000004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55000000000000004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55000000000000004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55000000000000004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55000000000000004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55000000000000004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55000000000000004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55000000000000004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55000000000000004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55000000000000004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55000000000000004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55000000000000004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55000000000000004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55000000000000004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55000000000000004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55000000000000004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55000000000000004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55000000000000004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55000000000000004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55000000000000004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55000000000000004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55000000000000004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55000000000000004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55000000000000004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55000000000000004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55000000000000004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55000000000000004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55000000000000004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55000000000000004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55000000000000004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55000000000000004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55000000000000004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55000000000000004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55000000000000004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55000000000000004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55000000000000004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55000000000000004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55000000000000004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55000000000000004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55000000000000004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55000000000000004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55000000000000004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55000000000000004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55000000000000004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55000000000000004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55000000000000004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55000000000000004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55000000000000004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55000000000000004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55000000000000004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55000000000000004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55000000000000004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55000000000000004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55000000000000004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55000000000000004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55000000000000004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55000000000000004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55000000000000004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55000000000000004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55000000000000004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55000000000000004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55000000000000004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55000000000000004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55000000000000004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55000000000000004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55000000000000004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55000000000000004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55000000000000004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55000000000000004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55000000000000004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55000000000000004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55000000000000004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55000000000000004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55000000000000004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55000000000000004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55000000000000004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55000000000000004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55000000000000004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55000000000000004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55000000000000004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55000000000000004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55000000000000004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55000000000000004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55000000000000004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55000000000000004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55000000000000004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55000000000000004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55000000000000004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55000000000000004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55000000000000004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55000000000000004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55000000000000004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55000000000000004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55000000000000004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55000000000000004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55000000000000004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55000000000000004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55000000000000004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55000000000000004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55000000000000004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55000000000000004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55000000000000004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55000000000000004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55000000000000004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55000000000000004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55000000000000004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55000000000000004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55000000000000004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55000000000000004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55000000000000004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55000000000000004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55000000000000004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55000000000000004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55000000000000004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55000000000000004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55000000000000004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55000000000000004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55000000000000004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55000000000000004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55000000000000004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55000000000000004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55000000000000004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55000000000000004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55000000000000004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55000000000000004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55000000000000004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55000000000000004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55000000000000004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55000000000000004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55000000000000004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55000000000000004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55000000000000004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55000000000000004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55000000000000004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55000000000000004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55000000000000004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55000000000000004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55000000000000004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55000000000000004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55000000000000004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55000000000000004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55000000000000004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55000000000000004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55000000000000004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55000000000000004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55000000000000004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55000000000000004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55000000000000004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55000000000000004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55000000000000004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55000000000000004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55000000000000004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55000000000000004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55000000000000004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55000000000000004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55000000000000004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55000000000000004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55000000000000004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55000000000000004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55000000000000004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55000000000000004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55000000000000004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55000000000000004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55000000000000004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55000000000000004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55000000000000004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55000000000000004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55000000000000004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55000000000000004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55000000000000004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55000000000000004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55000000000000004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55000000000000004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55000000000000004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55000000000000004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55000000000000004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55000000000000004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55000000000000004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55000000000000004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55000000000000004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55000000000000004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55000000000000004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55000000000000004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55000000000000004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55000000000000004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55000000000000004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55000000000000004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55000000000000004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55000000000000004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55000000000000004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55000000000000004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55000000000000004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55000000000000004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55000000000000004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55000000000000004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55000000000000004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55000000000000004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55000000000000004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55000000000000004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55000000000000004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55000000000000004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55000000000000004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55000000000000004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55000000000000004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55000000000000004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55000000000000004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55000000000000004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55000000000000004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55000000000000004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55000000000000004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55000000000000004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55000000000000004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55000000000000004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55000000000000004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55000000000000004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55000000000000004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55000000000000004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55000000000000004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55000000000000004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55000000000000004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55000000000000004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55000000000000004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55000000000000004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55000000000000004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55000000000000004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55000000000000004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55000000000000004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55000000000000004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55000000000000004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55000000000000004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55000000000000004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55000000000000004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55000000000000004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55000000000000004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55000000000000004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55000000000000004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55000000000000004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55000000000000004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55000000000000004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55000000000000004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55000000000000004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55000000000000004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55000000000000004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55000000000000004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55000000000000004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55000000000000004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55000000000000004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55000000000000004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55000000000000004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55000000000000004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55000000000000004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55000000000000004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55000000000000004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55000000000000004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55000000000000004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55000000000000004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55000000000000004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55000000000000004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55000000000000004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55000000000000004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55000000000000004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55000000000000004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55000000000000004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55000000000000004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55000000000000004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55000000000000004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55000000000000004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55000000000000004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55000000000000004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55000000000000004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55000000000000004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55000000000000004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55000000000000004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55000000000000004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55000000000000004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55000000000000004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55000000000000004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55000000000000004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55000000000000004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55000000000000004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55000000000000004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55000000000000004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55000000000000004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55000000000000004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55000000000000004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55000000000000004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55000000000000004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55000000000000004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55000000000000004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55000000000000004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55000000000000004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55000000000000004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55000000000000004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55000000000000004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55000000000000004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55000000000000004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55000000000000004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55000000000000004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55000000000000004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55000000000000004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55000000000000004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55000000000000004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55000000000000004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55000000000000004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55000000000000004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55000000000000004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55000000000000004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55000000000000004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55000000000000004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55000000000000004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55000000000000004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55000000000000004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55000000000000004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55000000000000004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55000000000000004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55000000000000004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55000000000000004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55000000000000004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55000000000000004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55000000000000004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55000000000000004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55000000000000004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55000000000000004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55000000000000004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55000000000000004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55000000000000004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55000000000000004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55000000000000004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55000000000000004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55000000000000004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55000000000000004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55000000000000004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55000000000000004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55000000000000004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55000000000000004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55000000000000004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55000000000000004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55000000000000004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55000000000000004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55000000000000004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55000000000000004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55000000000000004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55000000000000004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55000000000000004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55000000000000004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55000000000000004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55000000000000004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55000000000000004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55000000000000004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55000000000000004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55000000000000004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55000000000000004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55000000000000004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55000000000000004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55000000000000004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55000000000000004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55000000000000004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55000000000000004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55000000000000004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55000000000000004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55000000000000004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55000000000000004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55000000000000004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55000000000000004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55000000000000004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55000000000000004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55000000000000004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55000000000000004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55000000000000004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55000000000000004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55000000000000004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55000000000000004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55000000000000004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55000000000000004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55000000000000004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55000000000000004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55000000000000004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55000000000000004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55000000000000004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55000000000000004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55000000000000004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55000000000000004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55000000000000004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55000000000000004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55000000000000004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55000000000000004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55000000000000004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55000000000000004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55000000000000004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55000000000000004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55000000000000004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55000000000000004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55000000000000004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55000000000000004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55000000000000004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55000000000000004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55000000000000004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55000000000000004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55000000000000004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55000000000000004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55000000000000004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55000000000000004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55000000000000004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55000000000000004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55000000000000004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55000000000000004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55000000000000004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55000000000000004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55000000000000004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55000000000000004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55000000000000004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55000000000000004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55000000000000004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55000000000000004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55000000000000004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55000000000000004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55000000000000004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55000000000000004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55000000000000004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55000000000000004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55000000000000004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55000000000000004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55000000000000004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55000000000000004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55000000000000004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55000000000000004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55000000000000004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55000000000000004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55000000000000004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55000000000000004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55000000000000004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55000000000000004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55000000000000004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55000000000000004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55000000000000004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55000000000000004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55000000000000004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55000000000000004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55000000000000004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55000000000000004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55000000000000004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55000000000000004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55000000000000004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55000000000000004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55000000000000004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55000000000000004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55000000000000004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55000000000000004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55000000000000004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55000000000000004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55000000000000004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55000000000000004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55000000000000004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55000000000000004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55000000000000004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55000000000000004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55000000000000004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55000000000000004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55000000000000004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55000000000000004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55000000000000004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55000000000000004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55000000000000004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55000000000000004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55000000000000004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55000000000000004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55000000000000004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55000000000000004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55000000000000004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55000000000000004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55000000000000004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55000000000000004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55000000000000004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55000000000000004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55000000000000004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55000000000000004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55000000000000004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55000000000000004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55000000000000004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55000000000000004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55000000000000004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55000000000000004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55000000000000004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55000000000000004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55000000000000004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55000000000000004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55000000000000004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55000000000000004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55000000000000004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55000000000000004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55000000000000004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55000000000000004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55000000000000004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55000000000000004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55000000000000004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55000000000000004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55000000000000004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55000000000000004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55000000000000004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55000000000000004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55000000000000004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55000000000000004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55000000000000004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55000000000000004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55000000000000004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55000000000000004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55000000000000004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55000000000000004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55000000000000004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55000000000000004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55000000000000004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55000000000000004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55000000000000004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55000000000000004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55000000000000004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55000000000000004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55000000000000004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55000000000000004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55000000000000004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55000000000000004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55000000000000004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55000000000000004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55000000000000004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55000000000000004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55000000000000004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55000000000000004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55000000000000004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55000000000000004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55000000000000004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55000000000000004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55000000000000004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55000000000000004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55000000000000004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55000000000000004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55000000000000004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55000000000000004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55000000000000004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55000000000000004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55000000000000004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55000000000000004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55000000000000004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55000000000000004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55000000000000004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55000000000000004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55000000000000004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55000000000000004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55000000000000004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55000000000000004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55000000000000004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55000000000000004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55000000000000004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55000000000000004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55000000000000004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55000000000000004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55000000000000004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55000000000000004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55000000000000004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55000000000000004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55000000000000004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55000000000000004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55000000000000004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55000000000000004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55000000000000004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55000000000000004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55000000000000004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55000000000000004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55000000000000004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55000000000000004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55000000000000004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55000000000000004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55000000000000004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55000000000000004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55000000000000004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55000000000000004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55000000000000004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55000000000000004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55000000000000004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55000000000000004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55000000000000004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55000000000000004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55000000000000004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55000000000000004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55000000000000004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55000000000000004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55000000000000004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55000000000000004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55000000000000004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55000000000000004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55000000000000004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55000000000000004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55000000000000004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55000000000000004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55000000000000004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55000000000000004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55000000000000004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55000000000000004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55000000000000004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55000000000000004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55000000000000004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55000000000000004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55000000000000004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55000000000000004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55000000000000004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55000000000000004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55000000000000004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55000000000000004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55000000000000004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55000000000000004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55000000000000004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55000000000000004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55000000000000004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55000000000000004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55000000000000004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55000000000000004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55000000000000004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55000000000000004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55000000000000004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55000000000000004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55000000000000004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55000000000000004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55000000000000004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55000000000000004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55000000000000004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55000000000000004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55000000000000004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55000000000000004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55000000000000004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55000000000000004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55000000000000004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55000000000000004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55000000000000004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55000000000000004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55000000000000004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55000000000000004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55000000000000004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55000000000000004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55000000000000004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55000000000000004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55000000000000004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55000000000000004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55000000000000004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55000000000000004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55000000000000004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55000000000000004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55000000000000004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55000000000000004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55000000000000004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55000000000000004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55000000000000004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55000000000000004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55000000000000004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55000000000000004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55000000000000004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55000000000000004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55000000000000004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55000000000000004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55000000000000004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55000000000000004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55000000000000004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55000000000000004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55000000000000004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55000000000000004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55000000000000004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55000000000000004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55000000000000004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55000000000000004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55000000000000004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55000000000000004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55000000000000004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55000000000000004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55000000000000004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55000000000000004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55000000000000004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55000000000000004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55000000000000004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55000000000000004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55000000000000004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55000000000000004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55000000000000004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55000000000000004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55000000000000004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55000000000000004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55000000000000004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55000000000000004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55000000000000004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55000000000000004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55000000000000004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55000000000000004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55000000000000004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55000000000000004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55000000000000004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55000000000000004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55000000000000004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55000000000000004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55000000000000004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55000000000000004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55000000000000004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55000000000000004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55000000000000004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55000000000000004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55000000000000004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55000000000000004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55000000000000004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55000000000000004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55000000000000004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55000000000000004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55000000000000004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55000000000000004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55000000000000004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55000000000000004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55000000000000004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55000000000000004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55000000000000004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55000000000000004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55000000000000004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55000000000000004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55000000000000004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55000000000000004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55000000000000004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55000000000000004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55000000000000004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55000000000000004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55000000000000004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55000000000000004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55000000000000004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55000000000000004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55000000000000004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55000000000000004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55000000000000004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55000000000000004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55000000000000004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55000000000000004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55000000000000004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55000000000000004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55000000000000004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55000000000000004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55000000000000004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55000000000000004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55000000000000004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55000000000000004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55000000000000004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55000000000000004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55000000000000004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55000000000000004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55000000000000004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55000000000000004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55000000000000004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55000000000000004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55000000000000004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55000000000000004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55000000000000004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55000000000000004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55000000000000004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55000000000000004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55000000000000004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55000000000000004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55000000000000004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55000000000000004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55000000000000004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55000000000000004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55000000000000004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55000000000000004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55000000000000004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55000000000000004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55000000000000004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55000000000000004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55000000000000004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55000000000000004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55000000000000004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55000000000000004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55000000000000004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55000000000000004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55000000000000004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55000000000000004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55000000000000004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55000000000000004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55000000000000004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55000000000000004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55000000000000004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55000000000000004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55000000000000004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55000000000000004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55000000000000004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55000000000000004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9">
    <mergeCell ref="G11:J11"/>
    <mergeCell ref="G12:J12"/>
    <mergeCell ref="G13:J13"/>
    <mergeCell ref="G14:J14"/>
    <mergeCell ref="C17:D17"/>
    <mergeCell ref="C10:M10"/>
    <mergeCell ref="A1:M1"/>
    <mergeCell ref="A2:M2"/>
    <mergeCell ref="A3:A4"/>
    <mergeCell ref="B3:B4"/>
    <mergeCell ref="C3:J3"/>
    <mergeCell ref="K3:K4"/>
    <mergeCell ref="L3:L4"/>
    <mergeCell ref="M3:M4"/>
    <mergeCell ref="H5:J5"/>
    <mergeCell ref="C9:M9"/>
    <mergeCell ref="C6:M6"/>
    <mergeCell ref="C7:M7"/>
    <mergeCell ref="C8:M8"/>
  </mergeCells>
  <conditionalFormatting sqref="N5:N11">
    <cfRule type="cellIs" dxfId="17" priority="1" operator="equal">
      <formula>"Recheck"</formula>
    </cfRule>
    <cfRule type="cellIs" dxfId="16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980"/>
  <sheetViews>
    <sheetView zoomScaleNormal="100" workbookViewId="0">
      <selection activeCell="C3" sqref="C3:J3"/>
    </sheetView>
  </sheetViews>
  <sheetFormatPr defaultColWidth="12.625" defaultRowHeight="15" customHeight="1" x14ac:dyDescent="0.2"/>
  <cols>
    <col min="1" max="1" width="11.625" style="74" customWidth="1"/>
    <col min="2" max="2" width="43.5" style="74" customWidth="1"/>
    <col min="3" max="8" width="7.25" style="74" customWidth="1"/>
    <col min="9" max="9" width="6.875" style="74" customWidth="1"/>
    <col min="10" max="10" width="6.625" style="79" customWidth="1"/>
    <col min="11" max="11" width="13.375" style="74" customWidth="1"/>
    <col min="12" max="12" width="12.875" style="60" customWidth="1"/>
    <col min="13" max="14" width="8" style="74" customWidth="1"/>
    <col min="15" max="15" width="12.125" style="74" bestFit="1" customWidth="1"/>
    <col min="16" max="25" width="8" style="74" customWidth="1"/>
    <col min="26" max="16384" width="12.625" style="74"/>
  </cols>
  <sheetData>
    <row r="1" spans="1:25" ht="26.25" customHeight="1" x14ac:dyDescent="0.55000000000000004">
      <c r="A1" s="130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65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55000000000000004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239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6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55000000000000004">
      <c r="A5" s="92">
        <v>1</v>
      </c>
      <c r="B5" s="93" t="s">
        <v>16</v>
      </c>
      <c r="C5" s="55">
        <v>1</v>
      </c>
      <c r="D5" s="55">
        <v>1</v>
      </c>
      <c r="E5" s="55">
        <v>1</v>
      </c>
      <c r="F5" s="55">
        <v>1</v>
      </c>
      <c r="G5" s="55">
        <v>1</v>
      </c>
      <c r="H5" s="227"/>
      <c r="I5" s="228"/>
      <c r="J5" s="229"/>
      <c r="K5" s="13">
        <f>SUM(C5:G5)</f>
        <v>5</v>
      </c>
      <c r="L5" s="105"/>
      <c r="M5" s="64">
        <f>IF(L5=5,(L5/L5)*5,(K5/(5-L5)*5))</f>
        <v>5</v>
      </c>
      <c r="N5" s="2" t="str">
        <f>IF(K5+L5=5,"Pass","Recheck")</f>
        <v>Pass</v>
      </c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55000000000000004">
      <c r="A6" s="94">
        <v>2</v>
      </c>
      <c r="B6" s="95" t="s">
        <v>50</v>
      </c>
      <c r="C6" s="85">
        <v>1</v>
      </c>
      <c r="D6" s="85">
        <v>1</v>
      </c>
      <c r="E6" s="85">
        <v>1</v>
      </c>
      <c r="F6" s="85">
        <v>1</v>
      </c>
      <c r="G6" s="85">
        <v>1</v>
      </c>
      <c r="H6" s="85">
        <v>1</v>
      </c>
      <c r="I6" s="236"/>
      <c r="J6" s="237"/>
      <c r="K6" s="86">
        <f>SUM(C6:H6)</f>
        <v>6</v>
      </c>
      <c r="L6" s="108"/>
      <c r="M6" s="64">
        <f>IF(L6=6,(L6/L6)*5,(K6/(6-L6)*5))</f>
        <v>5</v>
      </c>
      <c r="N6" s="2" t="str">
        <f>IF(K6+L6=6,"Pass","Recheck")</f>
        <v>Pass</v>
      </c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55000000000000004">
      <c r="A7" s="90">
        <v>3</v>
      </c>
      <c r="B7" s="91" t="s">
        <v>51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"/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55000000000000004">
      <c r="A8" s="90">
        <v>4</v>
      </c>
      <c r="B8" s="91" t="s">
        <v>30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0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x14ac:dyDescent="0.55000000000000004">
      <c r="A9" s="94">
        <v>5</v>
      </c>
      <c r="B9" s="95" t="s">
        <v>31</v>
      </c>
      <c r="C9" s="12">
        <v>1</v>
      </c>
      <c r="D9" s="116">
        <v>1</v>
      </c>
      <c r="E9" s="116">
        <v>1</v>
      </c>
      <c r="F9" s="116">
        <v>1</v>
      </c>
      <c r="G9" s="116">
        <v>1</v>
      </c>
      <c r="H9" s="116">
        <v>1</v>
      </c>
      <c r="I9" s="114"/>
      <c r="J9" s="115"/>
      <c r="K9" s="13">
        <f>SUM(C9:H9)</f>
        <v>6</v>
      </c>
      <c r="L9" s="109"/>
      <c r="M9" s="64">
        <f>IF(L9=6,(L9/L9)*5,(K9/(6-L9)*5))</f>
        <v>5</v>
      </c>
      <c r="N9" s="2" t="str">
        <f>IF(K9+L9=6,"Pass","Recheck")</f>
        <v>Pass</v>
      </c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 x14ac:dyDescent="0.6">
      <c r="A10" s="94">
        <v>6</v>
      </c>
      <c r="B10" s="95" t="s">
        <v>52</v>
      </c>
      <c r="C10" s="14">
        <v>1</v>
      </c>
      <c r="D10" s="55">
        <v>1</v>
      </c>
      <c r="E10" s="55">
        <v>1</v>
      </c>
      <c r="F10" s="55">
        <v>1</v>
      </c>
      <c r="G10" s="55">
        <v>1</v>
      </c>
      <c r="H10" s="12">
        <v>1</v>
      </c>
      <c r="I10" s="83">
        <v>1</v>
      </c>
      <c r="J10" s="83">
        <v>1</v>
      </c>
      <c r="K10" s="13">
        <f>SUM(C10:J10)</f>
        <v>8</v>
      </c>
      <c r="L10" s="110"/>
      <c r="M10" s="64">
        <f>IF(L10=8,(L10/L10)*5,(K10/(8-L10)*5))</f>
        <v>5</v>
      </c>
      <c r="N10" s="2" t="str">
        <f>IF(K10+L10=8,"Pass","Recheck")</f>
        <v>Pass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6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37">
        <f>SUM(M5:M10)</f>
        <v>20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6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4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7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6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55000000000000004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55000000000000004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55000000000000004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55000000000000004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55000000000000004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55000000000000004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55000000000000004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55000000000000004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55000000000000004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55000000000000004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55000000000000004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55000000000000004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55000000000000004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55000000000000004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55000000000000004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55000000000000004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55000000000000004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55000000000000004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55000000000000004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55000000000000004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55000000000000004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55000000000000004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55000000000000004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55000000000000004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55000000000000004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55000000000000004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55000000000000004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55000000000000004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55000000000000004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55000000000000004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55000000000000004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55000000000000004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55000000000000004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55000000000000004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55000000000000004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55000000000000004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55000000000000004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55000000000000004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55000000000000004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55000000000000004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55000000000000004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55000000000000004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55000000000000004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55000000000000004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55000000000000004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55000000000000004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55000000000000004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55000000000000004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55000000000000004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55000000000000004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55000000000000004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55000000000000004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55000000000000004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55000000000000004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55000000000000004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55000000000000004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55000000000000004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55000000000000004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55000000000000004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55000000000000004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55000000000000004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55000000000000004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55000000000000004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55000000000000004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55000000000000004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55000000000000004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55000000000000004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55000000000000004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55000000000000004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55000000000000004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55000000000000004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55000000000000004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55000000000000004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55000000000000004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55000000000000004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55000000000000004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55000000000000004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55000000000000004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55000000000000004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55000000000000004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55000000000000004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55000000000000004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55000000000000004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55000000000000004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55000000000000004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55000000000000004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55000000000000004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55000000000000004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55000000000000004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55000000000000004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55000000000000004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55000000000000004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55000000000000004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55000000000000004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55000000000000004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55000000000000004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55000000000000004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55000000000000004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55000000000000004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55000000000000004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55000000000000004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55000000000000004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55000000000000004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55000000000000004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55000000000000004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55000000000000004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55000000000000004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55000000000000004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55000000000000004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55000000000000004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55000000000000004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55000000000000004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55000000000000004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55000000000000004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55000000000000004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55000000000000004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55000000000000004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55000000000000004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55000000000000004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55000000000000004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55000000000000004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55000000000000004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55000000000000004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55000000000000004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55000000000000004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55000000000000004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55000000000000004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55000000000000004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55000000000000004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55000000000000004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55000000000000004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55000000000000004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55000000000000004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55000000000000004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55000000000000004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55000000000000004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55000000000000004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55000000000000004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55000000000000004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55000000000000004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55000000000000004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55000000000000004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55000000000000004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55000000000000004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55000000000000004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55000000000000004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55000000000000004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55000000000000004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55000000000000004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55000000000000004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55000000000000004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55000000000000004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55000000000000004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55000000000000004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55000000000000004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55000000000000004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55000000000000004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55000000000000004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55000000000000004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55000000000000004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55000000000000004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55000000000000004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55000000000000004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55000000000000004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55000000000000004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55000000000000004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55000000000000004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55000000000000004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55000000000000004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55000000000000004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55000000000000004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55000000000000004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55000000000000004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55000000000000004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55000000000000004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55000000000000004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55000000000000004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55000000000000004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55000000000000004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55000000000000004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55000000000000004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55000000000000004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55000000000000004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55000000000000004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55000000000000004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55000000000000004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55000000000000004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55000000000000004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55000000000000004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55000000000000004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55000000000000004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55000000000000004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55000000000000004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55000000000000004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55000000000000004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55000000000000004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55000000000000004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55000000000000004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55000000000000004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55000000000000004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55000000000000004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55000000000000004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55000000000000004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55000000000000004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55000000000000004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55000000000000004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55000000000000004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55000000000000004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55000000000000004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55000000000000004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55000000000000004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55000000000000004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55000000000000004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55000000000000004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55000000000000004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55000000000000004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55000000000000004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55000000000000004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55000000000000004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55000000000000004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55000000000000004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55000000000000004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55000000000000004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55000000000000004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55000000000000004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55000000000000004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55000000000000004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55000000000000004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55000000000000004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55000000000000004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55000000000000004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55000000000000004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55000000000000004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55000000000000004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55000000000000004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55000000000000004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55000000000000004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55000000000000004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55000000000000004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55000000000000004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55000000000000004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55000000000000004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55000000000000004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55000000000000004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55000000000000004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55000000000000004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55000000000000004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55000000000000004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55000000000000004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55000000000000004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55000000000000004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55000000000000004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55000000000000004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55000000000000004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55000000000000004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55000000000000004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55000000000000004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55000000000000004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55000000000000004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55000000000000004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55000000000000004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55000000000000004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55000000000000004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55000000000000004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55000000000000004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55000000000000004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55000000000000004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55000000000000004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55000000000000004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55000000000000004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55000000000000004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55000000000000004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55000000000000004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55000000000000004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55000000000000004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55000000000000004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55000000000000004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55000000000000004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55000000000000004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55000000000000004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55000000000000004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55000000000000004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55000000000000004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55000000000000004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55000000000000004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55000000000000004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55000000000000004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55000000000000004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55000000000000004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55000000000000004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55000000000000004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55000000000000004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55000000000000004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55000000000000004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55000000000000004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55000000000000004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55000000000000004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55000000000000004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55000000000000004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55000000000000004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55000000000000004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55000000000000004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55000000000000004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55000000000000004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55000000000000004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55000000000000004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55000000000000004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55000000000000004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55000000000000004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55000000000000004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55000000000000004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55000000000000004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55000000000000004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55000000000000004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55000000000000004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55000000000000004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55000000000000004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55000000000000004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55000000000000004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55000000000000004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55000000000000004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55000000000000004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55000000000000004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55000000000000004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55000000000000004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55000000000000004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55000000000000004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55000000000000004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55000000000000004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55000000000000004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55000000000000004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55000000000000004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55000000000000004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55000000000000004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55000000000000004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55000000000000004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55000000000000004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55000000000000004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55000000000000004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55000000000000004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55000000000000004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55000000000000004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55000000000000004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55000000000000004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55000000000000004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55000000000000004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55000000000000004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55000000000000004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55000000000000004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55000000000000004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55000000000000004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55000000000000004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55000000000000004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55000000000000004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55000000000000004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55000000000000004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55000000000000004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55000000000000004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55000000000000004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55000000000000004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55000000000000004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55000000000000004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55000000000000004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55000000000000004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55000000000000004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55000000000000004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55000000000000004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55000000000000004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55000000000000004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55000000000000004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55000000000000004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55000000000000004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55000000000000004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55000000000000004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55000000000000004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55000000000000004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55000000000000004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55000000000000004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55000000000000004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55000000000000004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55000000000000004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55000000000000004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55000000000000004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55000000000000004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55000000000000004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55000000000000004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55000000000000004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55000000000000004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55000000000000004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55000000000000004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55000000000000004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55000000000000004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55000000000000004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55000000000000004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55000000000000004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55000000000000004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55000000000000004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55000000000000004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55000000000000004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55000000000000004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55000000000000004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55000000000000004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55000000000000004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55000000000000004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55000000000000004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55000000000000004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55000000000000004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55000000000000004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55000000000000004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55000000000000004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55000000000000004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55000000000000004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55000000000000004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55000000000000004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55000000000000004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55000000000000004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55000000000000004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55000000000000004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55000000000000004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55000000000000004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55000000000000004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55000000000000004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55000000000000004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55000000000000004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55000000000000004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55000000000000004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55000000000000004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55000000000000004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55000000000000004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55000000000000004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55000000000000004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55000000000000004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55000000000000004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55000000000000004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55000000000000004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55000000000000004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55000000000000004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55000000000000004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55000000000000004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55000000000000004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55000000000000004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55000000000000004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55000000000000004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55000000000000004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55000000000000004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55000000000000004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55000000000000004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55000000000000004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55000000000000004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55000000000000004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55000000000000004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55000000000000004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55000000000000004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55000000000000004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55000000000000004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55000000000000004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55000000000000004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55000000000000004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55000000000000004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55000000000000004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55000000000000004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55000000000000004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55000000000000004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55000000000000004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55000000000000004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55000000000000004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55000000000000004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55000000000000004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55000000000000004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55000000000000004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55000000000000004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55000000000000004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55000000000000004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55000000000000004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55000000000000004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55000000000000004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55000000000000004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55000000000000004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55000000000000004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55000000000000004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55000000000000004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55000000000000004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55000000000000004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55000000000000004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55000000000000004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55000000000000004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55000000000000004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55000000000000004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55000000000000004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55000000000000004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55000000000000004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55000000000000004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55000000000000004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55000000000000004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55000000000000004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55000000000000004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55000000000000004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55000000000000004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55000000000000004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55000000000000004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55000000000000004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55000000000000004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55000000000000004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55000000000000004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55000000000000004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55000000000000004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55000000000000004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55000000000000004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55000000000000004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55000000000000004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55000000000000004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55000000000000004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55000000000000004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55000000000000004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55000000000000004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55000000000000004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55000000000000004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55000000000000004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55000000000000004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55000000000000004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55000000000000004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55000000000000004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55000000000000004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55000000000000004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55000000000000004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55000000000000004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55000000000000004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55000000000000004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55000000000000004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55000000000000004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55000000000000004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55000000000000004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55000000000000004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55000000000000004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55000000000000004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55000000000000004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55000000000000004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55000000000000004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55000000000000004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55000000000000004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55000000000000004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55000000000000004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55000000000000004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55000000000000004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55000000000000004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55000000000000004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55000000000000004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55000000000000004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55000000000000004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55000000000000004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55000000000000004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55000000000000004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55000000000000004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55000000000000004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55000000000000004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55000000000000004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55000000000000004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55000000000000004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55000000000000004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55000000000000004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55000000000000004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55000000000000004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55000000000000004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55000000000000004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55000000000000004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55000000000000004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55000000000000004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55000000000000004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55000000000000004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55000000000000004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55000000000000004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55000000000000004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55000000000000004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55000000000000004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55000000000000004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55000000000000004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55000000000000004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55000000000000004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55000000000000004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55000000000000004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55000000000000004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55000000000000004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55000000000000004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55000000000000004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55000000000000004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55000000000000004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55000000000000004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55000000000000004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55000000000000004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55000000000000004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55000000000000004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55000000000000004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55000000000000004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55000000000000004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55000000000000004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55000000000000004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55000000000000004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55000000000000004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55000000000000004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55000000000000004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55000000000000004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55000000000000004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55000000000000004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55000000000000004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55000000000000004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55000000000000004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55000000000000004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55000000000000004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55000000000000004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55000000000000004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55000000000000004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55000000000000004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55000000000000004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55000000000000004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55000000000000004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55000000000000004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55000000000000004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55000000000000004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55000000000000004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55000000000000004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55000000000000004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55000000000000004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55000000000000004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55000000000000004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55000000000000004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55000000000000004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55000000000000004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55000000000000004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55000000000000004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55000000000000004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55000000000000004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55000000000000004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55000000000000004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55000000000000004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55000000000000004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55000000000000004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55000000000000004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55000000000000004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55000000000000004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55000000000000004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55000000000000004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55000000000000004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55000000000000004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55000000000000004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55000000000000004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55000000000000004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55000000000000004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55000000000000004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55000000000000004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55000000000000004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55000000000000004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55000000000000004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55000000000000004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55000000000000004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55000000000000004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55000000000000004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55000000000000004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55000000000000004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55000000000000004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55000000000000004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55000000000000004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55000000000000004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55000000000000004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55000000000000004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55000000000000004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55000000000000004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55000000000000004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55000000000000004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55000000000000004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55000000000000004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55000000000000004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55000000000000004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55000000000000004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55000000000000004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55000000000000004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55000000000000004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55000000000000004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55000000000000004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55000000000000004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55000000000000004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55000000000000004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55000000000000004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55000000000000004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55000000000000004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55000000000000004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55000000000000004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55000000000000004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55000000000000004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55000000000000004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55000000000000004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55000000000000004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55000000000000004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55000000000000004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55000000000000004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55000000000000004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55000000000000004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55000000000000004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55000000000000004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55000000000000004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55000000000000004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55000000000000004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55000000000000004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55000000000000004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55000000000000004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55000000000000004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55000000000000004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55000000000000004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55000000000000004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55000000000000004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55000000000000004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55000000000000004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55000000000000004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55000000000000004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55000000000000004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55000000000000004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55000000000000004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55000000000000004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55000000000000004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55000000000000004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55000000000000004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55000000000000004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55000000000000004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55000000000000004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55000000000000004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55000000000000004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55000000000000004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55000000000000004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55000000000000004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55000000000000004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55000000000000004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55000000000000004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55000000000000004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55000000000000004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55000000000000004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55000000000000004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55000000000000004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55000000000000004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55000000000000004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55000000000000004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55000000000000004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55000000000000004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55000000000000004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55000000000000004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55000000000000004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55000000000000004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55000000000000004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55000000000000004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55000000000000004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55000000000000004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55000000000000004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55000000000000004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55000000000000004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55000000000000004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55000000000000004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55000000000000004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55000000000000004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55000000000000004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55000000000000004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55000000000000004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55000000000000004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55000000000000004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55000000000000004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55000000000000004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55000000000000004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55000000000000004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55000000000000004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55000000000000004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55000000000000004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55000000000000004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55000000000000004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55000000000000004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55000000000000004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55000000000000004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55000000000000004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55000000000000004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55000000000000004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55000000000000004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55000000000000004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55000000000000004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55000000000000004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55000000000000004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55000000000000004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55000000000000004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55000000000000004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55000000000000004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55000000000000004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55000000000000004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55000000000000004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55000000000000004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55000000000000004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55000000000000004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55000000000000004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55000000000000004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55000000000000004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55000000000000004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55000000000000004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55000000000000004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55000000000000004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55000000000000004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55000000000000004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55000000000000004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55000000000000004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55000000000000004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55000000000000004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55000000000000004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55000000000000004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55000000000000004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55000000000000004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55000000000000004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55000000000000004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55000000000000004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55000000000000004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55000000000000004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55000000000000004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55000000000000004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55000000000000004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55000000000000004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55000000000000004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55000000000000004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55000000000000004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55000000000000004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55000000000000004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55000000000000004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55000000000000004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55000000000000004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55000000000000004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55000000000000004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55000000000000004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55000000000000004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55000000000000004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55000000000000004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55000000000000004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55000000000000004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55000000000000004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55000000000000004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55000000000000004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55000000000000004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55000000000000004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55000000000000004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55000000000000004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55000000000000004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55000000000000004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55000000000000004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55000000000000004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55000000000000004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55000000000000004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55000000000000004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55000000000000004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55000000000000004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55000000000000004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55000000000000004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55000000000000004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55000000000000004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55000000000000004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55000000000000004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55000000000000004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55000000000000004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55000000000000004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55000000000000004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55000000000000004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55000000000000004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55000000000000004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55000000000000004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55000000000000004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55000000000000004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55000000000000004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55000000000000004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55000000000000004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55000000000000004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55000000000000004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55000000000000004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55000000000000004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55000000000000004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55000000000000004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55000000000000004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55000000000000004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55000000000000004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55000000000000004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55000000000000004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55000000000000004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55000000000000004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55000000000000004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55000000000000004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55000000000000004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55000000000000004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55000000000000004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55000000000000004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55000000000000004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55000000000000004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55000000000000004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55000000000000004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55000000000000004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55000000000000004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55000000000000004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55000000000000004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55000000000000004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55000000000000004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55000000000000004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55000000000000004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55000000000000004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55000000000000004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55000000000000004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55000000000000004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55000000000000004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55000000000000004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55000000000000004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55000000000000004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55000000000000004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55000000000000004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55000000000000004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55000000000000004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55000000000000004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55000000000000004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55000000000000004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55000000000000004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55000000000000004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55000000000000004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55000000000000004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55000000000000004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55000000000000004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55000000000000004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55000000000000004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55000000000000004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55000000000000004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55000000000000004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55000000000000004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55000000000000004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55000000000000004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55000000000000004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55000000000000004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55000000000000004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55000000000000004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55000000000000004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55000000000000004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55000000000000004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55000000000000004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55000000000000004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55000000000000004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55000000000000004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55000000000000004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55000000000000004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55000000000000004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55000000000000004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55000000000000004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55000000000000004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55000000000000004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55000000000000004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55000000000000004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55000000000000004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55000000000000004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55000000000000004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55000000000000004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55000000000000004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55000000000000004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55000000000000004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55000000000000004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55000000000000004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55000000000000004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55000000000000004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55000000000000004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55000000000000004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55000000000000004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55000000000000004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55000000000000004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55000000000000004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55000000000000004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7">
    <mergeCell ref="H5:J5"/>
    <mergeCell ref="A1:M1"/>
    <mergeCell ref="A2:M2"/>
    <mergeCell ref="M3:M4"/>
    <mergeCell ref="L3:L4"/>
    <mergeCell ref="K3:K4"/>
    <mergeCell ref="B3:B4"/>
    <mergeCell ref="A3:A4"/>
    <mergeCell ref="C3:J3"/>
    <mergeCell ref="I6:J6"/>
    <mergeCell ref="G11:J11"/>
    <mergeCell ref="C17:D17"/>
    <mergeCell ref="C7:M7"/>
    <mergeCell ref="G12:J12"/>
    <mergeCell ref="G13:J13"/>
    <mergeCell ref="G14:J14"/>
    <mergeCell ref="C8:M8"/>
  </mergeCells>
  <conditionalFormatting sqref="N5">
    <cfRule type="cellIs" dxfId="15" priority="7" operator="equal">
      <formula>"Recheck"</formula>
    </cfRule>
    <cfRule type="cellIs" dxfId="14" priority="8" operator="equal">
      <formula>"Pass"</formula>
    </cfRule>
  </conditionalFormatting>
  <conditionalFormatting sqref="N6">
    <cfRule type="cellIs" dxfId="13" priority="5" operator="equal">
      <formula>"Recheck"</formula>
    </cfRule>
    <cfRule type="cellIs" dxfId="12" priority="6" operator="equal">
      <formula>"Pass"</formula>
    </cfRule>
  </conditionalFormatting>
  <conditionalFormatting sqref="N9">
    <cfRule type="cellIs" dxfId="11" priority="3" operator="equal">
      <formula>"Recheck"</formula>
    </cfRule>
    <cfRule type="cellIs" dxfId="10" priority="4" operator="equal">
      <formula>"Pass"</formula>
    </cfRule>
  </conditionalFormatting>
  <conditionalFormatting sqref="N10">
    <cfRule type="cellIs" dxfId="9" priority="1" operator="equal">
      <formula>"Recheck"</formula>
    </cfRule>
    <cfRule type="cellIs" dxfId="8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แบบประเมินหน่วยงาน</vt:lpstr>
      <vt:lpstr>ห้องอาจารย์ 1</vt:lpstr>
      <vt:lpstr>ห้องอาจารย์ 2</vt:lpstr>
      <vt:lpstr>ห้องอาจารย์ 3</vt:lpstr>
      <vt:lpstr>ห้องอาจารย์ 4</vt:lpstr>
      <vt:lpstr>ห้องอาจารย์ 5</vt:lpstr>
      <vt:lpstr>คณบดี</vt:lpstr>
      <vt:lpstr>ประเมิน-โครงการมหาลัยฯสีเขียว</vt:lpstr>
      <vt:lpstr>ประเมิน-ส่วนบริการกลาง</vt:lpstr>
      <vt:lpstr>ประเมิน-ส่วนอาคารสถานที่</vt:lpstr>
      <vt:lpstr>ประเมิน-ศูนย์เทคโนโลยีดิจิทัล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2019-02-14T06:27:32Z</cp:lastPrinted>
  <dcterms:created xsi:type="dcterms:W3CDTF">2019-02-14T06:27:40Z</dcterms:created>
  <dcterms:modified xsi:type="dcterms:W3CDTF">2022-03-16T07:36:55Z</dcterms:modified>
</cp:coreProperties>
</file>